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30. 2022 TAMU Beef DecisionAids5-31-2022\WWW New 5-31-2022\"/>
    </mc:Choice>
  </mc:AlternateContent>
  <xr:revisionPtr revIDLastSave="0" documentId="13_ncr:1_{7270A215-6D37-4B2F-892E-43BBEEB76126}" xr6:coauthVersionLast="47" xr6:coauthVersionMax="47" xr10:uidLastSave="{00000000-0000-0000-0000-000000000000}"/>
  <bookViews>
    <workbookView xWindow="-103" yWindow="-103" windowWidth="16663" windowHeight="8863" activeTab="1" xr2:uid="{B5E0FF99-6778-4338-B86A-AD07B8CBD095}"/>
  </bookViews>
  <sheets>
    <sheet name="1. Value of Gain Calculation" sheetId="1" r:id="rId1"/>
    <sheet name="2.Cattle Price - Value of Gain" sheetId="2" r:id="rId2"/>
  </sheets>
  <definedNames>
    <definedName name="_xlnm.Print_Area" localSheetId="0">'1. Value of Gain Calculation'!$B$1:$H$45</definedName>
    <definedName name="_xlnm.Print_Area" localSheetId="1">'2.Cattle Price - Value of Gain'!$B$1:$F$23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D19" i="2"/>
  <c r="D17" i="2"/>
  <c r="D15" i="2"/>
  <c r="D13" i="2"/>
  <c r="D11" i="2"/>
  <c r="D9" i="2"/>
  <c r="G20" i="1"/>
  <c r="G22" i="1"/>
  <c r="G23" i="1" s="1"/>
  <c r="G24" i="1" s="1"/>
  <c r="D29" i="1"/>
  <c r="D30" i="1" s="1"/>
  <c r="D22" i="1"/>
  <c r="D27" i="1"/>
  <c r="F30" i="1" s="1"/>
  <c r="D18" i="1"/>
  <c r="D20" i="1" s="1"/>
  <c r="E16" i="2" l="1"/>
  <c r="F16" i="2" s="1"/>
  <c r="E10" i="2"/>
  <c r="F10" i="2" s="1"/>
  <c r="E14" i="2"/>
  <c r="F14" i="2" s="1"/>
  <c r="E12" i="2"/>
  <c r="F12" i="2" s="1"/>
  <c r="E18" i="2"/>
  <c r="F18" i="2" s="1"/>
  <c r="G25" i="1"/>
  <c r="D34" i="1"/>
  <c r="D32" i="1"/>
  <c r="D36" i="1" l="1"/>
  <c r="D38" i="1" s="1"/>
  <c r="D40" i="1" s="1"/>
  <c r="F31" i="1"/>
  <c r="F32" i="1" s="1"/>
</calcChain>
</file>

<file path=xl/sharedStrings.xml><?xml version="1.0" encoding="utf-8"?>
<sst xmlns="http://schemas.openxmlformats.org/spreadsheetml/2006/main" count="82" uniqueCount="69">
  <si>
    <t>Net Weight In</t>
  </si>
  <si>
    <t>$/Head</t>
  </si>
  <si>
    <t>$/Cwt</t>
  </si>
  <si>
    <t>Head Purchased</t>
  </si>
  <si>
    <t>Net Purchased Cost</t>
  </si>
  <si>
    <t>Lb./Head</t>
  </si>
  <si>
    <t>Net Payweight Out</t>
  </si>
  <si>
    <t>Total Purchase Cost</t>
  </si>
  <si>
    <t>_______________________________________</t>
  </si>
  <si>
    <t>%</t>
  </si>
  <si>
    <t>Net Sales</t>
  </si>
  <si>
    <t xml:space="preserve">Net Gain </t>
  </si>
  <si>
    <t>Net Sales Weight</t>
  </si>
  <si>
    <t>Total Sales Value</t>
  </si>
  <si>
    <t>Net Purchase Weight</t>
  </si>
  <si>
    <t>Lbs.</t>
  </si>
  <si>
    <t>$</t>
  </si>
  <si>
    <t>$/Cwt.</t>
  </si>
  <si>
    <t>Total Value of Gain</t>
  </si>
  <si>
    <t>Head</t>
  </si>
  <si>
    <t>__________________________________________</t>
  </si>
  <si>
    <t>Value of Gain (VOG)</t>
  </si>
  <si>
    <t xml:space="preserve">Net Sales Value </t>
  </si>
  <si>
    <t>Net Payweight Price Out</t>
  </si>
  <si>
    <t>Net Payweight Price In</t>
  </si>
  <si>
    <t>Description</t>
  </si>
  <si>
    <t>Date of Evaluation</t>
  </si>
  <si>
    <t>Production System</t>
  </si>
  <si>
    <t>Purchase Date</t>
  </si>
  <si>
    <t>Out Weight</t>
  </si>
  <si>
    <t>Days Required</t>
  </si>
  <si>
    <t>In Weight - Lb.</t>
  </si>
  <si>
    <t>Ave. Daily Gain - Lb.</t>
  </si>
  <si>
    <t>Net Gain - Lb.</t>
  </si>
  <si>
    <t>Date Calculator</t>
  </si>
  <si>
    <t>Final Date Out</t>
  </si>
  <si>
    <t>Purchased in Sept.</t>
  </si>
  <si>
    <t>Units</t>
  </si>
  <si>
    <t>Values</t>
  </si>
  <si>
    <t xml:space="preserve">Value </t>
  </si>
  <si>
    <t>Value of</t>
  </si>
  <si>
    <t>Gain/Cwt</t>
  </si>
  <si>
    <t>Gain/Lb.</t>
  </si>
  <si>
    <t>Date of Price Report</t>
  </si>
  <si>
    <t>Cattle Fax</t>
  </si>
  <si>
    <t>Value of Gain Calculation Off  Cattle Price Data</t>
  </si>
  <si>
    <t>Death Loss</t>
  </si>
  <si>
    <t>Net with no loss</t>
  </si>
  <si>
    <t>Income difference</t>
  </si>
  <si>
    <t xml:space="preserve"> damaging income impact as death loss.</t>
  </si>
  <si>
    <t>Chronic, PI or Cull cattle loss  has a similar</t>
  </si>
  <si>
    <t>Always use net payweight values. Payweight price</t>
  </si>
  <si>
    <t xml:space="preserve"> is adjusted for marketing costs and shrink.</t>
  </si>
  <si>
    <t>Costs include direct costs and indirect costs including owner management compensation and finance costs.</t>
  </si>
  <si>
    <t>Value of gain (VOG) can be compared to cost of gain (COG) to evaluate profit potential.</t>
  </si>
  <si>
    <t>Notes</t>
  </si>
  <si>
    <t xml:space="preserve">Value of Gain (VOG) Calculator  for Finished Cattle </t>
  </si>
  <si>
    <t>Cattle Fax Data</t>
  </si>
  <si>
    <t>Weight/Hd.</t>
  </si>
  <si>
    <t xml:space="preserve">This value of gain can be compared to cost of gain </t>
  </si>
  <si>
    <t>to view profit potential.</t>
  </si>
  <si>
    <t>Based on Cattle Fax data.</t>
  </si>
  <si>
    <t xml:space="preserve">Price </t>
  </si>
  <si>
    <t xml:space="preserve"> $/Cwt.</t>
  </si>
  <si>
    <t>Purchased Feeder steers</t>
  </si>
  <si>
    <t>$/Lb.</t>
  </si>
  <si>
    <t>Cattle revenue cost of loss.</t>
  </si>
  <si>
    <t>Loss per head purchased</t>
  </si>
  <si>
    <r>
      <t>Value of Gain (VOG)</t>
    </r>
    <r>
      <rPr>
        <sz val="12"/>
        <color theme="1"/>
        <rFont val="Times New Roman"/>
        <family val="1"/>
      </rPr>
      <t xml:space="preserve"> = ((Total Revenue of Cattle Out -Total Cattle In Cost)/Net Gain) When measuring projection or closeouts profitability the value of gain (VOG) versus (COG) of gain is a good measure to review. Value of gain must be greater than COG for the finish activity to be profitable.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</si>
</sst>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_(* #,##0_);_(* \(#,##0\);_(* &quot;-&quot;??_);_(@_)"/>
    <numFmt numFmtId="168" formatCode="m/d/yy;@"/>
    <numFmt numFmtId="169" formatCode="mm/dd/yy;@"/>
  </numFmts>
  <fonts count="1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7" fontId="0" fillId="0" borderId="0" xfId="1" applyNumberFormat="1" applyFont="1"/>
    <xf numFmtId="167" fontId="5" fillId="0" borderId="0" xfId="1" applyNumberFormat="1" applyFont="1"/>
    <xf numFmtId="165" fontId="5" fillId="0" borderId="0" xfId="0" applyNumberFormat="1" applyFont="1"/>
    <xf numFmtId="167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Font="1" applyAlignment="1">
      <alignment horizontal="center"/>
    </xf>
    <xf numFmtId="14" fontId="3" fillId="0" borderId="3" xfId="0" applyNumberFormat="1" applyFont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3" fillId="0" borderId="0" xfId="0" applyNumberFormat="1" applyFont="1" applyProtection="1">
      <protection locked="0"/>
    </xf>
    <xf numFmtId="166" fontId="3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168" fontId="0" fillId="0" borderId="0" xfId="0" applyNumberFormat="1"/>
    <xf numFmtId="2" fontId="3" fillId="0" borderId="0" xfId="0" applyNumberFormat="1" applyFont="1" applyProtection="1">
      <protection locked="0"/>
    </xf>
    <xf numFmtId="14" fontId="2" fillId="0" borderId="0" xfId="0" applyNumberFormat="1" applyFont="1"/>
    <xf numFmtId="14" fontId="3" fillId="0" borderId="0" xfId="0" applyNumberFormat="1" applyFont="1" applyBorder="1" applyProtection="1">
      <protection locked="0"/>
    </xf>
    <xf numFmtId="169" fontId="4" fillId="0" borderId="0" xfId="0" applyNumberFormat="1" applyFont="1" applyBorder="1" applyProtection="1"/>
    <xf numFmtId="0" fontId="4" fillId="0" borderId="0" xfId="0" applyFont="1" applyBorder="1" applyProtection="1"/>
    <xf numFmtId="169" fontId="3" fillId="0" borderId="5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3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/>
    <xf numFmtId="164" fontId="0" fillId="0" borderId="0" xfId="0" applyNumberFormat="1"/>
    <xf numFmtId="165" fontId="3" fillId="0" borderId="0" xfId="0" quotePrefix="1" applyNumberFormat="1" applyFont="1" applyProtection="1">
      <protection locked="0"/>
    </xf>
    <xf numFmtId="0" fontId="0" fillId="0" borderId="0" xfId="0" applyProtection="1">
      <protection locked="0"/>
    </xf>
    <xf numFmtId="164" fontId="5" fillId="0" borderId="0" xfId="0" applyNumberFormat="1" applyFont="1"/>
    <xf numFmtId="164" fontId="3" fillId="0" borderId="0" xfId="0" applyNumberFormat="1" applyFont="1" applyProtection="1">
      <protection locked="0"/>
    </xf>
    <xf numFmtId="0" fontId="11" fillId="0" borderId="0" xfId="0" applyFont="1"/>
    <xf numFmtId="165" fontId="0" fillId="0" borderId="0" xfId="0" applyNumberFormat="1"/>
    <xf numFmtId="167" fontId="4" fillId="0" borderId="0" xfId="1" applyNumberFormat="1" applyFont="1" applyProtection="1"/>
    <xf numFmtId="167" fontId="3" fillId="0" borderId="0" xfId="1" applyNumberFormat="1" applyFont="1" applyProtection="1">
      <protection locked="0"/>
    </xf>
    <xf numFmtId="166" fontId="0" fillId="0" borderId="0" xfId="0" applyNumberFormat="1"/>
    <xf numFmtId="167" fontId="3" fillId="0" borderId="5" xfId="1" quotePrefix="1" applyNumberFormat="1" applyFont="1" applyBorder="1" applyProtection="1">
      <protection locked="0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1" xfId="0" applyFont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45A53-FE07-4E0E-8F81-D174B5BBE572}">
  <sheetPr>
    <pageSetUpPr fitToPage="1"/>
  </sheetPr>
  <dimension ref="B2:H47"/>
  <sheetViews>
    <sheetView topLeftCell="A13" workbookViewId="0">
      <selection activeCell="B47" sqref="B47:H47"/>
    </sheetView>
  </sheetViews>
  <sheetFormatPr defaultRowHeight="15" x14ac:dyDescent="0.35"/>
  <cols>
    <col min="1" max="1" width="5.25" customWidth="1"/>
    <col min="2" max="2" width="21.5625" customWidth="1"/>
    <col min="4" max="4" width="14.875" customWidth="1"/>
    <col min="5" max="5" width="3.125" customWidth="1"/>
    <col min="6" max="6" width="16.6875" customWidth="1"/>
    <col min="7" max="7" width="10.75" customWidth="1"/>
  </cols>
  <sheetData>
    <row r="2" spans="2:6" ht="15.45" x14ac:dyDescent="0.4">
      <c r="B2" s="55" t="s">
        <v>56</v>
      </c>
      <c r="C2" s="56"/>
      <c r="D2" s="56"/>
    </row>
    <row r="3" spans="2:6" ht="15.45" x14ac:dyDescent="0.4">
      <c r="B3" s="14"/>
      <c r="C3" s="15"/>
      <c r="D3" s="15"/>
    </row>
    <row r="4" spans="2:6" ht="15.45" x14ac:dyDescent="0.4">
      <c r="B4" s="14" t="s">
        <v>25</v>
      </c>
      <c r="C4" s="52" t="s">
        <v>64</v>
      </c>
      <c r="D4" s="57"/>
    </row>
    <row r="5" spans="2:6" ht="15.45" x14ac:dyDescent="0.4">
      <c r="B5" s="20" t="s">
        <v>27</v>
      </c>
      <c r="C5" s="52" t="s">
        <v>36</v>
      </c>
      <c r="D5" s="54"/>
    </row>
    <row r="6" spans="2:6" x14ac:dyDescent="0.35">
      <c r="B6" s="58" t="s">
        <v>57</v>
      </c>
      <c r="C6" s="59"/>
      <c r="D6" s="60"/>
    </row>
    <row r="7" spans="2:6" x14ac:dyDescent="0.35">
      <c r="B7" s="58"/>
      <c r="C7" s="59"/>
      <c r="D7" s="60"/>
    </row>
    <row r="8" spans="2:6" ht="15.45" x14ac:dyDescent="0.4">
      <c r="B8" s="14" t="s">
        <v>26</v>
      </c>
      <c r="C8" s="15"/>
      <c r="D8" s="19">
        <v>44710</v>
      </c>
    </row>
    <row r="9" spans="2:6" ht="15.45" x14ac:dyDescent="0.4">
      <c r="B9" s="21"/>
      <c r="C9" s="22"/>
      <c r="D9" s="29"/>
    </row>
    <row r="10" spans="2:6" ht="15.45" x14ac:dyDescent="0.4">
      <c r="B10" s="21" t="s">
        <v>28</v>
      </c>
      <c r="C10" s="22"/>
      <c r="D10" s="32">
        <v>44809</v>
      </c>
    </row>
    <row r="11" spans="2:6" ht="15.45" x14ac:dyDescent="0.4">
      <c r="B11" s="33"/>
      <c r="C11" s="34"/>
      <c r="D11" s="35"/>
    </row>
    <row r="12" spans="2:6" ht="15.45" x14ac:dyDescent="0.4">
      <c r="C12" s="33" t="s">
        <v>37</v>
      </c>
      <c r="D12" s="33" t="s">
        <v>38</v>
      </c>
    </row>
    <row r="13" spans="2:6" ht="15.45" x14ac:dyDescent="0.4">
      <c r="B13" s="1" t="s">
        <v>3</v>
      </c>
      <c r="C13" s="13" t="s">
        <v>19</v>
      </c>
      <c r="D13" s="25">
        <v>100</v>
      </c>
    </row>
    <row r="14" spans="2:6" x14ac:dyDescent="0.35">
      <c r="C14" s="15"/>
      <c r="D14" s="2"/>
    </row>
    <row r="15" spans="2:6" ht="15.45" x14ac:dyDescent="0.4">
      <c r="B15" s="1" t="s">
        <v>0</v>
      </c>
      <c r="C15" s="13" t="s">
        <v>5</v>
      </c>
      <c r="D15" s="25">
        <v>750</v>
      </c>
      <c r="F15" s="17" t="s">
        <v>51</v>
      </c>
    </row>
    <row r="16" spans="2:6" x14ac:dyDescent="0.35">
      <c r="B16" t="s">
        <v>24</v>
      </c>
      <c r="C16" s="12" t="s">
        <v>2</v>
      </c>
      <c r="D16" s="43">
        <v>160.26</v>
      </c>
      <c r="F16" s="17" t="s">
        <v>52</v>
      </c>
    </row>
    <row r="17" spans="2:7" x14ac:dyDescent="0.35">
      <c r="C17" s="12"/>
      <c r="D17" s="2"/>
    </row>
    <row r="18" spans="2:7" ht="15.45" x14ac:dyDescent="0.4">
      <c r="B18" s="1" t="s">
        <v>4</v>
      </c>
      <c r="C18" s="13" t="s">
        <v>1</v>
      </c>
      <c r="D18" s="42">
        <f>D15*D16*0.01</f>
        <v>1201.95</v>
      </c>
      <c r="F18" s="55" t="s">
        <v>34</v>
      </c>
      <c r="G18" s="56"/>
    </row>
    <row r="19" spans="2:7" x14ac:dyDescent="0.35">
      <c r="C19" s="12"/>
      <c r="D19" s="4"/>
      <c r="F19" t="s">
        <v>28</v>
      </c>
      <c r="G19" s="30">
        <f>D10</f>
        <v>44809</v>
      </c>
    </row>
    <row r="20" spans="2:7" ht="15.45" x14ac:dyDescent="0.4">
      <c r="B20" s="1" t="s">
        <v>7</v>
      </c>
      <c r="C20" s="13" t="s">
        <v>16</v>
      </c>
      <c r="D20" s="8">
        <f>D13*D18</f>
        <v>120195</v>
      </c>
      <c r="F20" t="s">
        <v>31</v>
      </c>
      <c r="G20" s="31">
        <f>D15</f>
        <v>750</v>
      </c>
    </row>
    <row r="21" spans="2:7" x14ac:dyDescent="0.35">
      <c r="C21" s="12"/>
      <c r="D21" s="4"/>
      <c r="F21" t="s">
        <v>32</v>
      </c>
      <c r="G21" s="27">
        <v>3.85</v>
      </c>
    </row>
    <row r="22" spans="2:7" ht="15.45" x14ac:dyDescent="0.4">
      <c r="B22" s="1" t="s">
        <v>14</v>
      </c>
      <c r="C22" s="13" t="s">
        <v>15</v>
      </c>
      <c r="D22" s="7">
        <f>D15*D13</f>
        <v>75000</v>
      </c>
      <c r="F22" t="s">
        <v>29</v>
      </c>
      <c r="G22" s="46">
        <f>D24</f>
        <v>1365</v>
      </c>
    </row>
    <row r="23" spans="2:7" x14ac:dyDescent="0.35">
      <c r="B23" t="s">
        <v>8</v>
      </c>
      <c r="C23" s="12"/>
      <c r="D23" s="2"/>
      <c r="F23" t="s">
        <v>33</v>
      </c>
      <c r="G23">
        <f>G22-G20</f>
        <v>615</v>
      </c>
    </row>
    <row r="24" spans="2:7" ht="15.45" x14ac:dyDescent="0.4">
      <c r="B24" s="1" t="s">
        <v>6</v>
      </c>
      <c r="C24" s="13" t="s">
        <v>5</v>
      </c>
      <c r="D24" s="47">
        <v>1365</v>
      </c>
      <c r="F24" t="s">
        <v>30</v>
      </c>
      <c r="G24" s="48">
        <f>IF(G21=0,0,G23/G21)</f>
        <v>159.74025974025975</v>
      </c>
    </row>
    <row r="25" spans="2:7" ht="15.45" x14ac:dyDescent="0.4">
      <c r="B25" t="s">
        <v>23</v>
      </c>
      <c r="C25" s="12" t="s">
        <v>2</v>
      </c>
      <c r="D25" s="43">
        <v>139.33000000000001</v>
      </c>
      <c r="F25" s="1" t="s">
        <v>35</v>
      </c>
      <c r="G25" s="28">
        <f>G19+G24</f>
        <v>44968.740259740262</v>
      </c>
    </row>
    <row r="26" spans="2:7" x14ac:dyDescent="0.35">
      <c r="C26" s="12"/>
      <c r="D26" s="3"/>
    </row>
    <row r="27" spans="2:7" ht="15.45" x14ac:dyDescent="0.4">
      <c r="B27" s="1" t="s">
        <v>22</v>
      </c>
      <c r="C27" s="13" t="s">
        <v>1</v>
      </c>
      <c r="D27" s="8">
        <f>D24*D25*0.01</f>
        <v>1901.8545000000001</v>
      </c>
      <c r="F27" s="44" t="s">
        <v>50</v>
      </c>
    </row>
    <row r="28" spans="2:7" x14ac:dyDescent="0.35">
      <c r="B28" t="s">
        <v>46</v>
      </c>
      <c r="C28" s="12" t="s">
        <v>9</v>
      </c>
      <c r="D28" s="24">
        <v>2</v>
      </c>
      <c r="F28" s="44" t="s">
        <v>49</v>
      </c>
    </row>
    <row r="29" spans="2:7" ht="15.45" x14ac:dyDescent="0.4">
      <c r="B29" t="s">
        <v>10</v>
      </c>
      <c r="C29" s="18" t="s">
        <v>19</v>
      </c>
      <c r="D29" s="5">
        <f>(100-D28)*D13*0.01</f>
        <v>98</v>
      </c>
      <c r="F29" s="1" t="s">
        <v>66</v>
      </c>
    </row>
    <row r="30" spans="2:7" x14ac:dyDescent="0.35">
      <c r="B30" t="s">
        <v>12</v>
      </c>
      <c r="C30" s="18" t="s">
        <v>15</v>
      </c>
      <c r="D30" s="6">
        <f>D29*D24</f>
        <v>133770</v>
      </c>
      <c r="E30" s="26"/>
      <c r="F30" s="45">
        <f>D27*D13</f>
        <v>190185.45</v>
      </c>
      <c r="G30" t="s">
        <v>47</v>
      </c>
    </row>
    <row r="31" spans="2:7" ht="15.45" x14ac:dyDescent="0.4">
      <c r="C31" s="18"/>
      <c r="D31" s="6"/>
      <c r="F31" s="10">
        <f>F30-D32</f>
        <v>3803.7090000000026</v>
      </c>
      <c r="G31" t="s">
        <v>48</v>
      </c>
    </row>
    <row r="32" spans="2:7" ht="15.45" x14ac:dyDescent="0.4">
      <c r="B32" s="1" t="s">
        <v>13</v>
      </c>
      <c r="C32" s="13" t="s">
        <v>16</v>
      </c>
      <c r="D32" s="10">
        <f>D27*D29</f>
        <v>186381.74100000001</v>
      </c>
      <c r="F32" s="11">
        <f>IF(D13=0,0,F31/D13)</f>
        <v>38.037090000000028</v>
      </c>
      <c r="G32" t="s">
        <v>67</v>
      </c>
    </row>
    <row r="33" spans="2:8" x14ac:dyDescent="0.35">
      <c r="C33" s="12"/>
    </row>
    <row r="34" spans="2:8" ht="15.45" x14ac:dyDescent="0.4">
      <c r="B34" s="1" t="s">
        <v>11</v>
      </c>
      <c r="C34" s="13" t="s">
        <v>15</v>
      </c>
      <c r="D34" s="9">
        <f>D30-D22</f>
        <v>58770</v>
      </c>
    </row>
    <row r="35" spans="2:8" x14ac:dyDescent="0.35">
      <c r="C35" s="12"/>
    </row>
    <row r="36" spans="2:8" ht="15.45" x14ac:dyDescent="0.4">
      <c r="B36" s="1" t="s">
        <v>18</v>
      </c>
      <c r="C36" s="13" t="s">
        <v>16</v>
      </c>
      <c r="D36" s="10">
        <f>D32-D20</f>
        <v>66186.741000000009</v>
      </c>
    </row>
    <row r="37" spans="2:8" x14ac:dyDescent="0.35">
      <c r="C37" s="12"/>
    </row>
    <row r="38" spans="2:8" ht="15.45" x14ac:dyDescent="0.4">
      <c r="B38" s="1" t="s">
        <v>21</v>
      </c>
      <c r="C38" s="13" t="s">
        <v>17</v>
      </c>
      <c r="D38" s="11">
        <f>((D36/D34*100))</f>
        <v>112.61994384890252</v>
      </c>
    </row>
    <row r="39" spans="2:8" ht="15.45" x14ac:dyDescent="0.4">
      <c r="B39" s="1"/>
      <c r="C39" s="37"/>
      <c r="D39" s="11"/>
    </row>
    <row r="40" spans="2:8" ht="15.45" x14ac:dyDescent="0.4">
      <c r="B40" s="1" t="s">
        <v>21</v>
      </c>
      <c r="C40" s="37" t="s">
        <v>65</v>
      </c>
      <c r="D40" s="11">
        <f>D38*0.01</f>
        <v>1.1261994384890253</v>
      </c>
    </row>
    <row r="41" spans="2:8" x14ac:dyDescent="0.35">
      <c r="B41" t="s">
        <v>20</v>
      </c>
      <c r="C41" s="12"/>
    </row>
    <row r="42" spans="2:8" x14ac:dyDescent="0.35">
      <c r="B42" s="16" t="s">
        <v>54</v>
      </c>
    </row>
    <row r="43" spans="2:8" x14ac:dyDescent="0.35">
      <c r="B43" s="16" t="s">
        <v>53</v>
      </c>
    </row>
    <row r="44" spans="2:8" x14ac:dyDescent="0.35">
      <c r="B44" s="52" t="s">
        <v>55</v>
      </c>
      <c r="C44" s="53"/>
      <c r="D44" s="53"/>
      <c r="E44" s="53"/>
      <c r="F44" s="53"/>
      <c r="G44" s="53"/>
      <c r="H44" s="54"/>
    </row>
    <row r="45" spans="2:8" x14ac:dyDescent="0.35">
      <c r="B45" s="16"/>
    </row>
    <row r="47" spans="2:8" ht="50.05" customHeight="1" x14ac:dyDescent="0.35">
      <c r="B47" s="50" t="s">
        <v>68</v>
      </c>
      <c r="C47" s="51"/>
      <c r="D47" s="51"/>
      <c r="E47" s="51"/>
      <c r="F47" s="51"/>
      <c r="G47" s="51"/>
      <c r="H47" s="51"/>
    </row>
  </sheetData>
  <sheetProtection sheet="1" objects="1" scenarios="1"/>
  <mergeCells count="8">
    <mergeCell ref="B47:H47"/>
    <mergeCell ref="B44:H44"/>
    <mergeCell ref="F18:G18"/>
    <mergeCell ref="B2:D2"/>
    <mergeCell ref="C4:D4"/>
    <mergeCell ref="B6:D6"/>
    <mergeCell ref="C5:D5"/>
    <mergeCell ref="B7:D7"/>
  </mergeCells>
  <pageMargins left="0.95" right="0.45" top="0.75" bottom="0.75" header="0.3" footer="0.3"/>
  <pageSetup scale="89" orientation="portrait" horizontalDpi="4294967295" verticalDpi="4294967295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97933-2023-4709-9DF5-96A199651FAC}">
  <sheetPr>
    <pageSetUpPr fitToPage="1"/>
  </sheetPr>
  <dimension ref="B1:H24"/>
  <sheetViews>
    <sheetView tabSelected="1" workbookViewId="0">
      <selection activeCell="C19" sqref="C19"/>
    </sheetView>
  </sheetViews>
  <sheetFormatPr defaultRowHeight="15" x14ac:dyDescent="0.35"/>
  <cols>
    <col min="1" max="1" width="4.75" customWidth="1"/>
    <col min="2" max="2" width="10.1875" customWidth="1"/>
    <col min="3" max="3" width="9.1875" customWidth="1"/>
    <col min="4" max="4" width="10.875" customWidth="1"/>
  </cols>
  <sheetData>
    <row r="1" spans="2:8" ht="15.45" x14ac:dyDescent="0.4">
      <c r="B1" s="55" t="s">
        <v>45</v>
      </c>
      <c r="C1" s="55"/>
      <c r="D1" s="55"/>
      <c r="E1" s="55"/>
      <c r="F1" s="55"/>
    </row>
    <row r="3" spans="2:8" ht="15.45" x14ac:dyDescent="0.4">
      <c r="B3" s="1" t="s">
        <v>43</v>
      </c>
      <c r="D3" s="64" t="s">
        <v>44</v>
      </c>
      <c r="E3" s="65"/>
    </row>
    <row r="4" spans="2:8" x14ac:dyDescent="0.35">
      <c r="B4" t="s">
        <v>43</v>
      </c>
      <c r="D4" s="19">
        <v>44708</v>
      </c>
    </row>
    <row r="6" spans="2:8" ht="15.45" x14ac:dyDescent="0.4">
      <c r="B6" s="36"/>
      <c r="C6" s="37" t="s">
        <v>62</v>
      </c>
      <c r="D6" s="36" t="s">
        <v>39</v>
      </c>
      <c r="E6" s="36" t="s">
        <v>40</v>
      </c>
      <c r="F6" s="36" t="s">
        <v>40</v>
      </c>
    </row>
    <row r="7" spans="2:8" ht="15.45" x14ac:dyDescent="0.4">
      <c r="B7" s="36" t="s">
        <v>58</v>
      </c>
      <c r="C7" s="37" t="s">
        <v>63</v>
      </c>
      <c r="D7" s="36" t="s">
        <v>19</v>
      </c>
      <c r="E7" s="36" t="s">
        <v>41</v>
      </c>
      <c r="F7" s="36" t="s">
        <v>42</v>
      </c>
    </row>
    <row r="8" spans="2:8" x14ac:dyDescent="0.35">
      <c r="B8" s="38"/>
    </row>
    <row r="9" spans="2:8" x14ac:dyDescent="0.35">
      <c r="B9" s="38">
        <v>450</v>
      </c>
      <c r="C9" s="40">
        <v>184</v>
      </c>
      <c r="D9" s="39">
        <f>B9*C9*0.01</f>
        <v>828</v>
      </c>
      <c r="H9" s="39"/>
    </row>
    <row r="10" spans="2:8" x14ac:dyDescent="0.35">
      <c r="C10" s="41"/>
      <c r="E10" s="39">
        <f>D11-D9</f>
        <v>123.5</v>
      </c>
      <c r="F10" s="39">
        <f>E10/150</f>
        <v>0.82333333333333336</v>
      </c>
    </row>
    <row r="11" spans="2:8" x14ac:dyDescent="0.35">
      <c r="B11" s="38">
        <v>550</v>
      </c>
      <c r="C11" s="40">
        <v>173</v>
      </c>
      <c r="D11" s="39">
        <f>B11*C11*0.01</f>
        <v>951.5</v>
      </c>
    </row>
    <row r="12" spans="2:8" x14ac:dyDescent="0.35">
      <c r="C12" s="41"/>
      <c r="E12" s="39">
        <f>D13-D11</f>
        <v>69</v>
      </c>
      <c r="F12" s="39">
        <f>E12/150</f>
        <v>0.46</v>
      </c>
    </row>
    <row r="13" spans="2:8" x14ac:dyDescent="0.35">
      <c r="B13" s="38">
        <v>650</v>
      </c>
      <c r="C13" s="40">
        <v>157</v>
      </c>
      <c r="D13" s="39">
        <f>B13*C13*0.01</f>
        <v>1020.5</v>
      </c>
    </row>
    <row r="14" spans="2:8" x14ac:dyDescent="0.35">
      <c r="C14" s="41"/>
      <c r="E14" s="39">
        <f>D15-D13</f>
        <v>104.5</v>
      </c>
      <c r="F14" s="39">
        <f>E14/150</f>
        <v>0.69666666666666666</v>
      </c>
    </row>
    <row r="15" spans="2:8" x14ac:dyDescent="0.35">
      <c r="B15" s="38">
        <v>750</v>
      </c>
      <c r="C15" s="40">
        <v>150</v>
      </c>
      <c r="D15" s="39">
        <f>B15*C15*0.01</f>
        <v>1125</v>
      </c>
      <c r="H15" s="39"/>
    </row>
    <row r="16" spans="2:8" x14ac:dyDescent="0.35">
      <c r="C16" s="41"/>
      <c r="E16" s="39">
        <f>D17-D15</f>
        <v>82</v>
      </c>
      <c r="F16" s="39">
        <f>E16/150</f>
        <v>0.54666666666666663</v>
      </c>
    </row>
    <row r="17" spans="2:8" x14ac:dyDescent="0.35">
      <c r="B17" s="38">
        <v>850</v>
      </c>
      <c r="C17" s="23">
        <v>142</v>
      </c>
      <c r="D17" s="39">
        <f>B17*C17*0.01</f>
        <v>1207</v>
      </c>
    </row>
    <row r="18" spans="2:8" x14ac:dyDescent="0.35">
      <c r="C18" s="23"/>
      <c r="E18" s="39">
        <f>D19-D17</f>
        <v>622.10000000000014</v>
      </c>
      <c r="F18" s="39">
        <f>E18/(B19-B17)</f>
        <v>1.207961165048544</v>
      </c>
      <c r="H18" s="39"/>
    </row>
    <row r="19" spans="2:8" x14ac:dyDescent="0.35">
      <c r="B19" s="49">
        <v>1365</v>
      </c>
      <c r="C19" s="23">
        <v>134</v>
      </c>
      <c r="D19" s="39">
        <f>B19*C19*0.01</f>
        <v>1829.1000000000001</v>
      </c>
    </row>
    <row r="20" spans="2:8" x14ac:dyDescent="0.35">
      <c r="H20" s="39"/>
    </row>
    <row r="21" spans="2:8" ht="15.45" x14ac:dyDescent="0.4">
      <c r="B21" s="1" t="s">
        <v>59</v>
      </c>
    </row>
    <row r="22" spans="2:8" ht="15.45" x14ac:dyDescent="0.4">
      <c r="B22" s="1" t="s">
        <v>60</v>
      </c>
    </row>
    <row r="23" spans="2:8" x14ac:dyDescent="0.35">
      <c r="B23" s="61" t="s">
        <v>61</v>
      </c>
      <c r="C23" s="62"/>
      <c r="D23" s="62"/>
      <c r="E23" s="62"/>
      <c r="F23" s="63"/>
    </row>
    <row r="24" spans="2:8" x14ac:dyDescent="0.35">
      <c r="B24" s="61"/>
      <c r="C24" s="62"/>
      <c r="D24" s="62"/>
      <c r="E24" s="62"/>
      <c r="F24" s="63"/>
    </row>
  </sheetData>
  <sheetProtection sheet="1" objects="1" scenarios="1"/>
  <mergeCells count="4">
    <mergeCell ref="B1:F1"/>
    <mergeCell ref="B23:F23"/>
    <mergeCell ref="B24:F24"/>
    <mergeCell ref="D3:E3"/>
  </mergeCells>
  <printOptions gridLines="1"/>
  <pageMargins left="0.95" right="0.45" top="0.75" bottom="0.75" header="0.3" footer="0.3"/>
  <pageSetup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 Value of Gain Calculation</vt:lpstr>
      <vt:lpstr>2.Cattle Price - Value of Gain</vt:lpstr>
      <vt:lpstr>'1. Value of Gain Calculation'!Print_Area</vt:lpstr>
      <vt:lpstr>'2.Cattle Price - Value of Gain'!Print_Area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mcgra</cp:lastModifiedBy>
  <cp:lastPrinted>2022-05-30T00:54:31Z</cp:lastPrinted>
  <dcterms:created xsi:type="dcterms:W3CDTF">2022-03-06T16:15:54Z</dcterms:created>
  <dcterms:modified xsi:type="dcterms:W3CDTF">2022-05-31T16:32:29Z</dcterms:modified>
</cp:coreProperties>
</file>