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mcgra\Documents\12. FFSC Finals 11-15-2021\L. Measuring Cattle Ranch Profitability-Beyond Tax 11-12-2021\"/>
    </mc:Choice>
  </mc:AlternateContent>
  <xr:revisionPtr revIDLastSave="0" documentId="13_ncr:1_{C18A8483-CE36-4096-9D89-315F26F17E02}" xr6:coauthVersionLast="47" xr6:coauthVersionMax="47" xr10:uidLastSave="{00000000-0000-0000-0000-000000000000}"/>
  <bookViews>
    <workbookView xWindow="206" yWindow="377" windowWidth="16251" windowHeight="8117" tabRatio="1000" xr2:uid="{00000000-000D-0000-FFFF-FFFF00000000}"/>
  </bookViews>
  <sheets>
    <sheet name="BreedingDates" sheetId="29" r:id="rId1"/>
    <sheet name="1. Cow Herd Data " sheetId="25" r:id="rId2"/>
    <sheet name="2. FirstCalfHeiferData" sheetId="28" r:id="rId3"/>
    <sheet name="3. ReplacementHeiferData" sheetId="27" r:id="rId4"/>
    <sheet name="4.Herd Reproduction Performance" sheetId="30" r:id="rId5"/>
    <sheet name="5. Definition Sheet" sheetId="26" r:id="rId6"/>
  </sheets>
  <definedNames>
    <definedName name="_xlnm.Print_Area" localSheetId="1">'1. Cow Herd Data '!$B$1:$F$45</definedName>
    <definedName name="_xlnm.Print_Area" localSheetId="2">'2. FirstCalfHeiferData'!$B$1:$F$45</definedName>
    <definedName name="_xlnm.Print_Area" localSheetId="3">'3. ReplacementHeiferData'!$B$1:$F$25</definedName>
    <definedName name="_xlnm.Print_Area" localSheetId="4">'4.Herd Reproduction Performance'!$B$2:$E$40</definedName>
    <definedName name="_xlnm.Print_Area" localSheetId="5">'5. Definition Sheet'!$B$2:$B$27</definedName>
    <definedName name="_xlnm.Print_Area" localSheetId="0">BreedingDates!$B$1:$G$47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 i="25" l="1"/>
  <c r="F22" i="28" l="1"/>
  <c r="F22" i="25"/>
  <c r="C29" i="30" l="1"/>
  <c r="E37" i="30"/>
  <c r="D37" i="30"/>
  <c r="E36" i="30"/>
  <c r="E35" i="30"/>
  <c r="D36" i="30"/>
  <c r="D35" i="30"/>
  <c r="C37" i="30"/>
  <c r="C36" i="30"/>
  <c r="C35" i="30"/>
  <c r="E33" i="30"/>
  <c r="D33" i="30"/>
  <c r="C33" i="30"/>
  <c r="C4" i="30"/>
  <c r="B13" i="30"/>
  <c r="D13" i="30"/>
  <c r="C13" i="30"/>
  <c r="D9" i="30"/>
  <c r="C9" i="30"/>
  <c r="B9" i="30"/>
  <c r="D12" i="30"/>
  <c r="D8" i="30"/>
  <c r="C12" i="30"/>
  <c r="C8" i="30"/>
  <c r="C38" i="30" l="1"/>
  <c r="D38" i="30"/>
  <c r="E38" i="30"/>
  <c r="D16" i="30"/>
  <c r="C16" i="30"/>
  <c r="D17" i="30"/>
  <c r="C17" i="30"/>
  <c r="D10" i="30"/>
  <c r="C10" i="30"/>
  <c r="D14" i="30"/>
  <c r="C14" i="30"/>
  <c r="E13" i="30"/>
  <c r="E9" i="30"/>
  <c r="E8" i="30"/>
  <c r="E12" i="30"/>
  <c r="H22" i="28"/>
  <c r="H22" i="25"/>
  <c r="E17" i="30" l="1"/>
  <c r="C18" i="30"/>
  <c r="D18" i="30"/>
  <c r="E16" i="30"/>
  <c r="E14" i="30"/>
  <c r="E10" i="30"/>
  <c r="E32" i="28"/>
  <c r="D21" i="30" s="1"/>
  <c r="D23" i="30" s="1"/>
  <c r="I8" i="28"/>
  <c r="I17" i="28"/>
  <c r="F16" i="28"/>
  <c r="D16" i="28"/>
  <c r="I8" i="25"/>
  <c r="I17" i="25"/>
  <c r="E32" i="25"/>
  <c r="F16" i="25"/>
  <c r="D16" i="25"/>
  <c r="D25" i="30" l="1"/>
  <c r="C21" i="30"/>
  <c r="E18" i="30"/>
  <c r="G16" i="28"/>
  <c r="G16" i="25"/>
  <c r="E21" i="30" l="1"/>
  <c r="E23" i="30" s="1"/>
  <c r="E25" i="30" s="1"/>
  <c r="C23" i="30"/>
  <c r="C25" i="30" s="1"/>
  <c r="F10" i="27"/>
  <c r="D10" i="27"/>
  <c r="F10" i="28"/>
  <c r="D10" i="28"/>
  <c r="F10" i="25"/>
  <c r="D10" i="25"/>
  <c r="G47" i="29" l="1"/>
  <c r="G41" i="29"/>
  <c r="G35" i="29"/>
  <c r="G24" i="29"/>
  <c r="G18" i="29"/>
  <c r="G12" i="29"/>
  <c r="D27" i="25"/>
  <c r="F33" i="25" s="1"/>
  <c r="E12" i="25"/>
  <c r="G19" i="27"/>
  <c r="G39" i="28"/>
  <c r="G40" i="25"/>
  <c r="F9" i="27"/>
  <c r="F25" i="28"/>
  <c r="F27" i="25"/>
  <c r="F40" i="25"/>
  <c r="F40" i="28"/>
  <c r="F20" i="27"/>
  <c r="D40" i="28"/>
  <c r="F35" i="28"/>
  <c r="F27" i="28"/>
  <c r="D27" i="28"/>
  <c r="F33" i="28" s="1"/>
  <c r="F9" i="28"/>
  <c r="D20" i="27"/>
  <c r="F14" i="27"/>
  <c r="D40" i="25"/>
  <c r="F35" i="25"/>
  <c r="F9" i="25"/>
  <c r="D28" i="25" l="1"/>
  <c r="D29" i="25" s="1"/>
  <c r="F29" i="25" s="1"/>
  <c r="D28" i="28"/>
  <c r="D29" i="28" s="1"/>
  <c r="F29" i="28" s="1"/>
</calcChain>
</file>

<file path=xl/sharedStrings.xml><?xml version="1.0" encoding="utf-8"?>
<sst xmlns="http://schemas.openxmlformats.org/spreadsheetml/2006/main" count="230" uniqueCount="111">
  <si>
    <t xml:space="preserve"> Data When Started</t>
  </si>
  <si>
    <t>Ending Date</t>
  </si>
  <si>
    <t>Head Preg. Tested</t>
  </si>
  <si>
    <t>Head Pregnant</t>
  </si>
  <si>
    <t>Head Open</t>
  </si>
  <si>
    <t>Data Bulls Picked Up</t>
  </si>
  <si>
    <t>Report Date</t>
  </si>
  <si>
    <t>Notes:</t>
  </si>
  <si>
    <t>Date calves weaned</t>
  </si>
  <si>
    <t>Steer Calves Worked*</t>
  </si>
  <si>
    <t>Heifer Calves Worked*</t>
  </si>
  <si>
    <t xml:space="preserve"> Date calves worked</t>
  </si>
  <si>
    <t xml:space="preserve"> Date first Calf Born</t>
  </si>
  <si>
    <t>Pregnancy Testing Data*</t>
  </si>
  <si>
    <t>Weight/Head</t>
  </si>
  <si>
    <t>Description Notes:</t>
  </si>
  <si>
    <t xml:space="preserve">                Days</t>
  </si>
  <si>
    <t>Total Head</t>
  </si>
  <si>
    <t>Total Weight</t>
  </si>
  <si>
    <t>Average Weight</t>
  </si>
  <si>
    <t>Important Dates and Data on a Cow-Calf Herd to Collect</t>
  </si>
  <si>
    <t>____________________________________________________________________</t>
  </si>
  <si>
    <t>Steer Calves Weaned Hd.</t>
  </si>
  <si>
    <t>Heifer Calves Weaned Hd.</t>
  </si>
  <si>
    <t xml:space="preserve">     Weight - Lb.</t>
  </si>
  <si>
    <t xml:space="preserve">   Weight/Head</t>
  </si>
  <si>
    <t>To</t>
  </si>
  <si>
    <t>Calculated Pregnancy on Females Tested%</t>
  </si>
  <si>
    <t xml:space="preserve">    Days Out</t>
  </si>
  <si>
    <t>Pregnancy % Based on Exposed Females ---&gt;</t>
  </si>
  <si>
    <t>*See definition sheet for adjustments to initial exposed female inventory.</t>
  </si>
  <si>
    <t>Key SPA Reproduction Definitions for Numbers and Calculations</t>
  </si>
  <si>
    <r>
      <t>1.</t>
    </r>
    <r>
      <rPr>
        <sz val="7"/>
        <rFont val="Times New Roman"/>
        <family val="1"/>
      </rPr>
      <t xml:space="preserve">      </t>
    </r>
    <r>
      <rPr>
        <b/>
        <sz val="12"/>
        <rFont val="Times New Roman"/>
        <family val="1"/>
      </rPr>
      <t>Total females exposed at the beginning of the breeding season</t>
    </r>
    <r>
      <rPr>
        <sz val="12"/>
        <rFont val="Times New Roman"/>
        <family val="1"/>
      </rPr>
      <t xml:space="preserve"> is the number of females in the beginning inventory that are exposed either to bulls or in an artificial insemination (AI) program.  The number should correspond to the number on the beginning date of the breeding season.</t>
    </r>
  </si>
  <si>
    <r>
      <t>2.</t>
    </r>
    <r>
      <rPr>
        <sz val="7"/>
        <rFont val="Times New Roman"/>
        <family val="1"/>
      </rPr>
      <t xml:space="preserve">      </t>
    </r>
    <r>
      <rPr>
        <b/>
        <sz val="12"/>
        <rFont val="Times New Roman"/>
        <family val="1"/>
      </rPr>
      <t xml:space="preserve">Adjusted exposed females including sales, transfers, purchases of pairs and exposed and pregnant females -- </t>
    </r>
    <r>
      <rPr>
        <sz val="12"/>
        <rFont val="Times New Roman"/>
        <family val="1"/>
      </rPr>
      <t>is an inventory of exposed females that results from the beginning inventory plus all the adjustments.  This is the most critical number that must be generated by the inventory in the reproduction and production performance measures of the cow-calf enterprise.  The accuracy of this value will determine the overall accuracy of the productivity analysis.  The key is to carefully monitor monthly inventory maintenance and consistency between operating cycles.  This number begins with the beginning inventory on day one of the breeding season, subtracts culls not intended to be bred, as well as sales or transfers out of the breeding herd and adds purchases or transfers in.  The net result is used to determine the weaned calf percentage and other production measures of performance.</t>
    </r>
  </si>
  <si>
    <r>
      <t>3.</t>
    </r>
    <r>
      <rPr>
        <sz val="7"/>
        <rFont val="Times New Roman"/>
        <family val="1"/>
      </rPr>
      <t xml:space="preserve">      </t>
    </r>
    <r>
      <rPr>
        <b/>
        <sz val="12"/>
        <rFont val="Times New Roman"/>
        <family val="1"/>
      </rPr>
      <t>Number of exposed females that are pregnancy tested</t>
    </r>
    <r>
      <rPr>
        <sz val="12"/>
        <rFont val="Times New Roman"/>
        <family val="1"/>
      </rPr>
      <t xml:space="preserve"> will be the base number used to calculate the pregnancy rate after adjustments.  Include females, which were pregnancy tested and sold or transferred out after the breeding season.</t>
    </r>
  </si>
  <si>
    <r>
      <t>4.</t>
    </r>
    <r>
      <rPr>
        <sz val="7"/>
        <rFont val="Times New Roman"/>
        <family val="1"/>
      </rPr>
      <t xml:space="preserve">      </t>
    </r>
    <r>
      <rPr>
        <b/>
        <sz val="12"/>
        <rFont val="Times New Roman"/>
        <family val="1"/>
      </rPr>
      <t>Number of females diagnosed as pregnant</t>
    </r>
    <r>
      <rPr>
        <sz val="12"/>
        <rFont val="Times New Roman"/>
        <family val="1"/>
      </rPr>
      <t xml:space="preserve"> is the actual number of the exposed females diagnosed as pregnant.  The accuracy of the pregnancy rate improves when all females that are exposed are pregnancy tested.  Include females, which were diagnosed as pregnant, but sold or transferred out of the breeding herd after the breeding season.</t>
    </r>
  </si>
  <si>
    <r>
      <t>5.</t>
    </r>
    <r>
      <rPr>
        <sz val="7"/>
        <rFont val="Times New Roman"/>
        <family val="1"/>
      </rPr>
      <t xml:space="preserve">      </t>
    </r>
    <r>
      <rPr>
        <b/>
        <sz val="12"/>
        <rFont val="Times New Roman"/>
        <family val="1"/>
      </rPr>
      <t>Pregnancy percentage --</t>
    </r>
    <r>
      <rPr>
        <sz val="12"/>
        <rFont val="Times New Roman"/>
        <family val="1"/>
      </rPr>
      <t xml:space="preserve"> expresses the number of females diagnosed as pregnant as a percentage of the number of exposed females that are pregnancy tested.</t>
    </r>
  </si>
  <si>
    <r>
      <t>6.</t>
    </r>
    <r>
      <rPr>
        <sz val="7"/>
        <rFont val="Times New Roman"/>
        <family val="1"/>
      </rPr>
      <t xml:space="preserve">      </t>
    </r>
    <r>
      <rPr>
        <b/>
        <sz val="12"/>
        <rFont val="Times New Roman"/>
        <family val="1"/>
      </rPr>
      <t>Number of females diagnosed as open</t>
    </r>
    <r>
      <rPr>
        <sz val="12"/>
        <rFont val="Times New Roman"/>
        <family val="1"/>
      </rPr>
      <t xml:space="preserve"> is the number of females diagnosed as not being pregnant or the total number pregnancy tested minus those diagnosed as being pregnant.  Includes females, which were diagnosed as open but sold or transferred out of the breeding herd after the breeding season.</t>
    </r>
  </si>
  <si>
    <t>This spreadsheet helps record key reproduction dates and data  for measuring performance and is the basic data for the SPA reproduction analysis. The following are key definitions.</t>
  </si>
  <si>
    <t xml:space="preserve">    Weight/Head</t>
  </si>
  <si>
    <t>Replacement Heifers Exposed*</t>
  </si>
  <si>
    <t>Important Dates and Data on a Replacement Heifers to Collect</t>
  </si>
  <si>
    <t>Important Dates and Data on First Calf Heifers to Collect</t>
  </si>
  <si>
    <t>To Calculate Reproduction Performance</t>
  </si>
  <si>
    <t>Breeding Season: Beginning and Ending Dates:</t>
  </si>
  <si>
    <t xml:space="preserve">  Data Recorded When It Happens:</t>
  </si>
  <si>
    <t>Data Bulls Turned Out    or AI  Started</t>
  </si>
  <si>
    <t>The total cows do not check - tested should equal opens plus pregnant</t>
  </si>
  <si>
    <t xml:space="preserve">Herd Location </t>
  </si>
  <si>
    <t>Total Cows Exposed This Breeding Season *</t>
  </si>
  <si>
    <t xml:space="preserve">   Weaning %</t>
  </si>
  <si>
    <t>See definition of adjustments.</t>
  </si>
  <si>
    <t xml:space="preserve">   the breeding season producing the weaned calves.</t>
  </si>
  <si>
    <r>
      <t>8.</t>
    </r>
    <r>
      <rPr>
        <b/>
        <sz val="11"/>
        <rFont val="Times New Roman"/>
        <family val="1"/>
      </rPr>
      <t xml:space="preserve"> Weaning percentage or calf crop.</t>
    </r>
    <r>
      <rPr>
        <sz val="11"/>
        <rFont val="Times New Roman"/>
        <family val="1"/>
      </rPr>
      <t xml:space="preserve"> Total calves weaned divided by adjusted exposed females from </t>
    </r>
  </si>
  <si>
    <t>Lb./Exposed Female</t>
  </si>
  <si>
    <t>_____________________________________________________________________________</t>
  </si>
  <si>
    <t>Head Pregnancy Tested</t>
  </si>
  <si>
    <t>Lb. weaned per exposed female is a chital measure of productivity for producers selling weaned calves.</t>
  </si>
  <si>
    <t>This Years Breeding Season</t>
  </si>
  <si>
    <t>Mature Breeding Cows</t>
  </si>
  <si>
    <t>Date In</t>
  </si>
  <si>
    <t xml:space="preserve">    Date Out</t>
  </si>
  <si>
    <t xml:space="preserve">    Days </t>
  </si>
  <si>
    <t>First Calf Heifers</t>
  </si>
  <si>
    <t>Replacement Heifers</t>
  </si>
  <si>
    <t>________________________________________________________________________________________________________________</t>
  </si>
  <si>
    <t>Last Years Breeding Season</t>
  </si>
  <si>
    <t xml:space="preserve">Breeding Season Dates by Age Category of Exposed Females </t>
  </si>
  <si>
    <t>Description of Herd</t>
  </si>
  <si>
    <t>Data Bulls Turned Out or AI  Started</t>
  </si>
  <si>
    <t>____________________________________</t>
  </si>
  <si>
    <t xml:space="preserve">Source  of SPA cow-calf information: Web site </t>
  </si>
  <si>
    <t>http://agrisk.tamu.edu</t>
  </si>
  <si>
    <t>Bevers, Stan, “Ranch Economics and Analysis and Beef Cow-calf SPA Information”</t>
  </si>
  <si>
    <t>Last Year's Breeding Season This Years Calves Born, Worked and Weaned</t>
  </si>
  <si>
    <t xml:space="preserve"> Live Calves Born if Counted</t>
  </si>
  <si>
    <t xml:space="preserve">                   Days Out</t>
  </si>
  <si>
    <t xml:space="preserve">                     Days Out</t>
  </si>
  <si>
    <t>First Calf Heifer Exposed - Head*</t>
  </si>
  <si>
    <r>
      <t xml:space="preserve">Weaning Age of Oldest Calf - </t>
    </r>
    <r>
      <rPr>
        <b/>
        <sz val="11"/>
        <rFont val="Arial"/>
        <family val="2"/>
      </rPr>
      <t>Days</t>
    </r>
  </si>
  <si>
    <t>Replacement Hfrs.</t>
  </si>
  <si>
    <t>Adjustments to exposed females that produced the weaned calves.</t>
  </si>
  <si>
    <t>Adjustments to Exposed Females For Weaned Calves or Devisor</t>
  </si>
  <si>
    <t>Adjustments to the Exposed Females For Weaned Calves or Devisor</t>
  </si>
  <si>
    <t xml:space="preserve">Needs to be last years breeding season for weaned calf </t>
  </si>
  <si>
    <t>Total Cows Exposed  Last Year's Breeding Season *</t>
  </si>
  <si>
    <t xml:space="preserve">  Adjusted Exposed Female for Calves Weaned-</t>
  </si>
  <si>
    <t>Breeding Season</t>
  </si>
  <si>
    <t>Enter Total pounds weaned.</t>
  </si>
  <si>
    <t>__________________________________________________________________________________</t>
  </si>
  <si>
    <t>____________________________________________________________________________________________</t>
  </si>
  <si>
    <t>Example</t>
  </si>
  <si>
    <t>Months Old</t>
  </si>
  <si>
    <t>Weaning Age of Oldest Calf - Days</t>
  </si>
  <si>
    <t>First Calf</t>
  </si>
  <si>
    <t>Heifers</t>
  </si>
  <si>
    <t xml:space="preserve">Cow </t>
  </si>
  <si>
    <t>Herd</t>
  </si>
  <si>
    <t>Total</t>
  </si>
  <si>
    <t xml:space="preserve">  Adjusted Exposed Female for Calves Weaned</t>
  </si>
  <si>
    <t xml:space="preserve">     Average Weight</t>
  </si>
  <si>
    <t>Total Weight - Lb.</t>
  </si>
  <si>
    <t>Total Head Weaned</t>
  </si>
  <si>
    <t>Exposed This Breeding Season</t>
  </si>
  <si>
    <t>Repl.</t>
  </si>
  <si>
    <t>Exposed Female This Breeding Season</t>
  </si>
  <si>
    <t>Herd Weaning and Pregnancy Summary</t>
  </si>
  <si>
    <t xml:space="preserve">   Pounds Weaned per Exposed Female</t>
  </si>
  <si>
    <r>
      <t>7.</t>
    </r>
    <r>
      <rPr>
        <sz val="7"/>
        <rFont val="Times New Roman"/>
        <family val="1"/>
      </rPr>
      <t xml:space="preserve">      </t>
    </r>
    <r>
      <rPr>
        <b/>
        <sz val="12"/>
        <rFont val="Times New Roman"/>
        <family val="1"/>
      </rPr>
      <t>Pregnancy percent based on exposed females is the key SPA measure</t>
    </r>
    <r>
      <rPr>
        <sz val="12"/>
        <rFont val="Times New Roman"/>
        <family val="1"/>
      </rPr>
      <t xml:space="preserve"> and is the number of pregnant females divided by the adjusted number of exposed females (see definitions 1. and 2.)</t>
    </r>
  </si>
  <si>
    <t>Exposed cows in 2020 breeding season</t>
  </si>
  <si>
    <t xml:space="preserve">Had 2 open. BCS was very good. Timely rainfall!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</si>
</sst>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409]d\-mmm\-yy;@"/>
    <numFmt numFmtId="166" formatCode="0.0%"/>
    <numFmt numFmtId="167" formatCode="0.0"/>
  </numFmts>
  <fonts count="26" x14ac:knownFonts="1">
    <font>
      <sz val="10"/>
      <name val="Arial"/>
    </font>
    <font>
      <sz val="10"/>
      <name val="Arial"/>
      <family val="2"/>
    </font>
    <font>
      <b/>
      <sz val="10"/>
      <name val="Arial"/>
      <family val="2"/>
    </font>
    <font>
      <sz val="12"/>
      <name val="Arial"/>
      <family val="2"/>
    </font>
    <font>
      <b/>
      <sz val="12"/>
      <name val="Arial"/>
      <family val="2"/>
    </font>
    <font>
      <b/>
      <sz val="11"/>
      <name val="Arial"/>
      <family val="2"/>
    </font>
    <font>
      <sz val="12"/>
      <color indexed="30"/>
      <name val="Arial"/>
      <family val="2"/>
    </font>
    <font>
      <b/>
      <sz val="14"/>
      <name val="Arial"/>
      <family val="2"/>
    </font>
    <font>
      <b/>
      <sz val="11"/>
      <color indexed="30"/>
      <name val="Arial"/>
      <family val="2"/>
    </font>
    <font>
      <sz val="12"/>
      <name val="Times New Roman"/>
      <family val="1"/>
    </font>
    <font>
      <b/>
      <sz val="12"/>
      <name val="Times New Roman"/>
      <family val="1"/>
    </font>
    <font>
      <b/>
      <sz val="14"/>
      <name val="Times New Roman"/>
      <family val="1"/>
    </font>
    <font>
      <sz val="7"/>
      <name val="Times New Roman"/>
      <family val="1"/>
    </font>
    <font>
      <sz val="12"/>
      <color indexed="10"/>
      <name val="Arial"/>
      <family val="2"/>
    </font>
    <font>
      <sz val="10"/>
      <color indexed="10"/>
      <name val="Arial"/>
      <family val="2"/>
    </font>
    <font>
      <sz val="11"/>
      <name val="Arial"/>
      <family val="2"/>
    </font>
    <font>
      <sz val="11"/>
      <name val="Times New Roman"/>
      <family val="1"/>
    </font>
    <font>
      <b/>
      <sz val="11"/>
      <name val="Times New Roman"/>
      <family val="1"/>
    </font>
    <font>
      <sz val="12"/>
      <color rgb="FF0070C0"/>
      <name val="Arial"/>
      <family val="2"/>
    </font>
    <font>
      <sz val="12"/>
      <color rgb="FF0033CC"/>
      <name val="Arial"/>
      <family val="2"/>
    </font>
    <font>
      <u/>
      <sz val="10"/>
      <color theme="10"/>
      <name val="Arial"/>
      <family val="2"/>
    </font>
    <font>
      <u/>
      <sz val="10"/>
      <color rgb="FF0033CC"/>
      <name val="Arial"/>
      <family val="2"/>
    </font>
    <font>
      <sz val="11"/>
      <color rgb="FF000000"/>
      <name val="Times New Roman"/>
      <family val="1"/>
    </font>
    <font>
      <u/>
      <sz val="12"/>
      <color rgb="FF0033CC"/>
      <name val="Arial"/>
      <family val="2"/>
    </font>
    <font>
      <sz val="12"/>
      <color rgb="FF000000"/>
      <name val="Times New Roman"/>
      <family val="1"/>
    </font>
    <font>
      <u/>
      <sz val="12"/>
      <color rgb="FF0070C0"/>
      <name val="Arial"/>
      <family val="2"/>
    </font>
  </fonts>
  <fills count="3">
    <fill>
      <patternFill patternType="none"/>
    </fill>
    <fill>
      <patternFill patternType="gray125"/>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04">
    <xf numFmtId="0" fontId="0" fillId="0" borderId="0" xfId="0"/>
    <xf numFmtId="0" fontId="4" fillId="0" borderId="0" xfId="0" applyFont="1"/>
    <xf numFmtId="0" fontId="3" fillId="0" borderId="0" xfId="0" applyFont="1"/>
    <xf numFmtId="0" fontId="7" fillId="0" borderId="0" xfId="0" applyFont="1"/>
    <xf numFmtId="0" fontId="3" fillId="0" borderId="0" xfId="0" applyFont="1" applyBorder="1" applyProtection="1">
      <protection locked="0"/>
    </xf>
    <xf numFmtId="0" fontId="4" fillId="0" borderId="0" xfId="0" applyFont="1" applyBorder="1" applyProtection="1">
      <protection locked="0"/>
    </xf>
    <xf numFmtId="0" fontId="4" fillId="0" borderId="0" xfId="0" applyFont="1" applyBorder="1"/>
    <xf numFmtId="0" fontId="7" fillId="0" borderId="0" xfId="0" applyFont="1" applyAlignment="1">
      <alignment horizontal="center"/>
    </xf>
    <xf numFmtId="0" fontId="6" fillId="0" borderId="0" xfId="0" applyFont="1" applyBorder="1" applyProtection="1">
      <protection locked="0"/>
    </xf>
    <xf numFmtId="165" fontId="6" fillId="0" borderId="1" xfId="0" applyNumberFormat="1" applyFont="1" applyBorder="1" applyProtection="1">
      <protection locked="0"/>
    </xf>
    <xf numFmtId="165" fontId="6" fillId="0" borderId="0" xfId="0" applyNumberFormat="1"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3" fillId="0" borderId="0" xfId="0" applyFont="1" applyBorder="1" applyAlignment="1"/>
    <xf numFmtId="0" fontId="2" fillId="0" borderId="0" xfId="0" applyFont="1" applyAlignment="1">
      <alignment horizontal="center"/>
    </xf>
    <xf numFmtId="0" fontId="4" fillId="0" borderId="0" xfId="0" applyFont="1" applyBorder="1" applyAlignment="1" applyProtection="1">
      <alignment wrapText="1"/>
      <protection locked="0"/>
    </xf>
    <xf numFmtId="0" fontId="5" fillId="0" borderId="0" xfId="0" applyFont="1" applyBorder="1" applyAlignment="1" applyProtection="1">
      <alignment wrapText="1"/>
      <protection locked="0"/>
    </xf>
    <xf numFmtId="0" fontId="18" fillId="0" borderId="0" xfId="0" applyFont="1" applyBorder="1" applyProtection="1">
      <protection locked="0"/>
    </xf>
    <xf numFmtId="3" fontId="6" fillId="0" borderId="1" xfId="0" applyNumberFormat="1" applyFont="1" applyBorder="1" applyProtection="1">
      <protection locked="0"/>
    </xf>
    <xf numFmtId="1" fontId="6" fillId="0" borderId="1" xfId="0" applyNumberFormat="1" applyFont="1" applyBorder="1" applyProtection="1">
      <protection locked="0"/>
    </xf>
    <xf numFmtId="14" fontId="6" fillId="0" borderId="1" xfId="0" applyNumberFormat="1" applyFont="1" applyBorder="1" applyProtection="1">
      <protection locked="0"/>
    </xf>
    <xf numFmtId="164" fontId="6" fillId="0" borderId="1" xfId="1" applyNumberFormat="1" applyFont="1" applyBorder="1" applyProtection="1">
      <protection locked="0"/>
    </xf>
    <xf numFmtId="164" fontId="3" fillId="0" borderId="0" xfId="0" applyNumberFormat="1" applyFont="1" applyBorder="1" applyProtection="1"/>
    <xf numFmtId="1" fontId="3" fillId="0" borderId="3" xfId="0" applyNumberFormat="1" applyFont="1" applyBorder="1" applyProtection="1"/>
    <xf numFmtId="0" fontId="4" fillId="0" borderId="0" xfId="0" applyFont="1" applyBorder="1" applyAlignment="1">
      <alignment wrapText="1"/>
    </xf>
    <xf numFmtId="0" fontId="2" fillId="0" borderId="0" xfId="0" applyFont="1" applyBorder="1" applyAlignment="1">
      <alignment wrapText="1"/>
    </xf>
    <xf numFmtId="0" fontId="4" fillId="0" borderId="0" xfId="0" applyFont="1" applyBorder="1" applyAlignment="1" applyProtection="1">
      <alignment horizontal="center"/>
      <protection locked="0"/>
    </xf>
    <xf numFmtId="9" fontId="4" fillId="0" borderId="3" xfId="2" applyFont="1" applyBorder="1" applyProtection="1"/>
    <xf numFmtId="0" fontId="1" fillId="0" borderId="0" xfId="0" applyFont="1"/>
    <xf numFmtId="0" fontId="11"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9" fillId="0" borderId="0" xfId="0" applyFont="1" applyAlignment="1">
      <alignment horizontal="left" indent="4"/>
    </xf>
    <xf numFmtId="0" fontId="9" fillId="0" borderId="0" xfId="0" applyFont="1" applyAlignment="1">
      <alignment wrapText="1"/>
    </xf>
    <xf numFmtId="3" fontId="6" fillId="0" borderId="0" xfId="0" applyNumberFormat="1" applyFont="1" applyBorder="1" applyProtection="1">
      <protection locked="0"/>
    </xf>
    <xf numFmtId="164" fontId="6" fillId="0" borderId="4" xfId="1" applyNumberFormat="1" applyFont="1" applyBorder="1" applyProtection="1">
      <protection locked="0"/>
    </xf>
    <xf numFmtId="0" fontId="3" fillId="0" borderId="0" xfId="0" applyFont="1" applyBorder="1" applyProtection="1"/>
    <xf numFmtId="0" fontId="18" fillId="0" borderId="0" xfId="0" applyFont="1" applyBorder="1" applyAlignment="1" applyProtection="1">
      <protection locked="0"/>
    </xf>
    <xf numFmtId="0" fontId="3" fillId="0" borderId="0" xfId="0" applyFont="1" applyBorder="1" applyAlignment="1" applyProtection="1">
      <protection locked="0"/>
    </xf>
    <xf numFmtId="0" fontId="14" fillId="0" borderId="0" xfId="0" applyFont="1"/>
    <xf numFmtId="164" fontId="13" fillId="0" borderId="0" xfId="1" applyNumberFormat="1" applyFont="1"/>
    <xf numFmtId="165" fontId="4" fillId="0" borderId="0" xfId="0" applyNumberFormat="1" applyFont="1" applyBorder="1" applyProtection="1"/>
    <xf numFmtId="166" fontId="4" fillId="0" borderId="0" xfId="2" applyNumberFormat="1" applyFont="1" applyBorder="1" applyProtection="1"/>
    <xf numFmtId="165" fontId="19" fillId="0" borderId="1" xfId="0" applyNumberFormat="1" applyFont="1" applyBorder="1" applyProtection="1">
      <protection locked="0"/>
    </xf>
    <xf numFmtId="0" fontId="19" fillId="0" borderId="1" xfId="0" applyFont="1" applyBorder="1" applyProtection="1">
      <protection locked="0"/>
    </xf>
    <xf numFmtId="164" fontId="19" fillId="0" borderId="1" xfId="1" applyNumberFormat="1" applyFont="1" applyBorder="1" applyProtection="1">
      <protection locked="0"/>
    </xf>
    <xf numFmtId="1" fontId="19" fillId="0" borderId="1" xfId="0" applyNumberFormat="1" applyFont="1" applyBorder="1" applyProtection="1">
      <protection locked="0"/>
    </xf>
    <xf numFmtId="164" fontId="4" fillId="0" borderId="0" xfId="1" applyNumberFormat="1" applyFont="1" applyBorder="1" applyProtection="1"/>
    <xf numFmtId="0" fontId="15" fillId="0" borderId="0" xfId="0" applyFont="1"/>
    <xf numFmtId="0" fontId="16" fillId="0" borderId="0" xfId="0" applyFont="1"/>
    <xf numFmtId="0" fontId="5" fillId="0" borderId="0" xfId="0" applyFont="1"/>
    <xf numFmtId="164" fontId="4" fillId="0" borderId="0" xfId="0" applyNumberFormat="1" applyFont="1" applyBorder="1" applyProtection="1"/>
    <xf numFmtId="0" fontId="1" fillId="0" borderId="0" xfId="3" applyFont="1" applyAlignment="1">
      <alignment vertical="center"/>
    </xf>
    <xf numFmtId="0" fontId="21" fillId="0" borderId="0" xfId="3" applyFont="1" applyAlignment="1">
      <alignment vertical="center"/>
    </xf>
    <xf numFmtId="0" fontId="22" fillId="0" borderId="0" xfId="0" applyFont="1" applyAlignment="1">
      <alignment horizontal="justify" vertical="center" wrapText="1"/>
    </xf>
    <xf numFmtId="0" fontId="17" fillId="0" borderId="0" xfId="0" applyFont="1" applyAlignment="1">
      <alignment vertical="center"/>
    </xf>
    <xf numFmtId="0" fontId="16" fillId="0" borderId="0" xfId="0" applyFont="1" applyAlignment="1">
      <alignment vertical="center"/>
    </xf>
    <xf numFmtId="0" fontId="20" fillId="0" borderId="0" xfId="3" applyAlignment="1">
      <alignment vertical="center"/>
    </xf>
    <xf numFmtId="0" fontId="2" fillId="0" borderId="0" xfId="0" applyFont="1" applyBorder="1" applyProtection="1">
      <protection locked="0"/>
    </xf>
    <xf numFmtId="0" fontId="3" fillId="0" borderId="0" xfId="3" applyFont="1" applyAlignment="1">
      <alignment vertical="center"/>
    </xf>
    <xf numFmtId="0" fontId="23" fillId="0" borderId="0" xfId="3" applyFont="1" applyAlignment="1">
      <alignment vertical="center"/>
    </xf>
    <xf numFmtId="0" fontId="24" fillId="0" borderId="0" xfId="0" applyFont="1" applyAlignment="1">
      <alignment horizontal="justify" vertical="center" wrapText="1"/>
    </xf>
    <xf numFmtId="0" fontId="10" fillId="0" borderId="0" xfId="0" applyFont="1" applyAlignment="1">
      <alignment vertical="center"/>
    </xf>
    <xf numFmtId="0" fontId="9" fillId="0" borderId="0" xfId="0" applyFont="1" applyAlignment="1">
      <alignment vertical="center"/>
    </xf>
    <xf numFmtId="0" fontId="25" fillId="0" borderId="0" xfId="3" applyFont="1" applyAlignment="1">
      <alignment vertical="center"/>
    </xf>
    <xf numFmtId="165" fontId="0" fillId="0" borderId="0" xfId="0" applyNumberFormat="1"/>
    <xf numFmtId="165" fontId="3" fillId="0" borderId="0" xfId="0" applyNumberFormat="1" applyFont="1" applyBorder="1" applyProtection="1"/>
    <xf numFmtId="0" fontId="19" fillId="0" borderId="0" xfId="0" applyFont="1" applyBorder="1" applyProtection="1">
      <protection locked="0"/>
    </xf>
    <xf numFmtId="0" fontId="4" fillId="0" borderId="0" xfId="0" applyFont="1" applyBorder="1" applyAlignment="1" applyProtection="1">
      <alignment wrapText="1"/>
    </xf>
    <xf numFmtId="1" fontId="4" fillId="0" borderId="0" xfId="0" applyNumberFormat="1" applyFont="1"/>
    <xf numFmtId="0" fontId="2" fillId="0" borderId="0" xfId="0" applyFont="1"/>
    <xf numFmtId="167" fontId="3" fillId="0" borderId="0" xfId="0" applyNumberFormat="1" applyFont="1"/>
    <xf numFmtId="1" fontId="3" fillId="0" borderId="0" xfId="0" applyNumberFormat="1" applyFont="1"/>
    <xf numFmtId="164" fontId="3" fillId="0" borderId="0" xfId="1" applyNumberFormat="1" applyFont="1"/>
    <xf numFmtId="164" fontId="3" fillId="0" borderId="0" xfId="0" applyNumberFormat="1" applyFont="1"/>
    <xf numFmtId="164" fontId="4" fillId="0" borderId="0" xfId="0" applyNumberFormat="1" applyFont="1"/>
    <xf numFmtId="164" fontId="4" fillId="0" borderId="0" xfId="1" applyNumberFormat="1" applyFont="1"/>
    <xf numFmtId="9" fontId="4" fillId="0" borderId="0" xfId="2" applyFont="1"/>
    <xf numFmtId="0" fontId="4" fillId="0" borderId="0" xfId="0" applyFont="1" applyAlignment="1">
      <alignment horizontal="center"/>
    </xf>
    <xf numFmtId="0" fontId="4" fillId="2" borderId="0" xfId="0" applyFont="1" applyFill="1" applyBorder="1" applyProtection="1">
      <protection locked="0"/>
    </xf>
    <xf numFmtId="9" fontId="4" fillId="2" borderId="0" xfId="2" applyFont="1" applyFill="1"/>
    <xf numFmtId="0" fontId="4" fillId="2" borderId="0" xfId="0" applyFont="1" applyFill="1"/>
    <xf numFmtId="164" fontId="4" fillId="2" borderId="0" xfId="0" applyNumberFormat="1" applyFont="1" applyFill="1"/>
    <xf numFmtId="3" fontId="3" fillId="0" borderId="0" xfId="0" applyNumberFormat="1" applyFont="1"/>
    <xf numFmtId="0" fontId="4" fillId="2" borderId="0" xfId="0" applyFont="1" applyFill="1" applyBorder="1" applyAlignment="1">
      <alignment wrapText="1"/>
    </xf>
    <xf numFmtId="0" fontId="7" fillId="0" borderId="0" xfId="0" applyFont="1" applyAlignment="1">
      <alignment horizontal="center"/>
    </xf>
    <xf numFmtId="0" fontId="2" fillId="0" borderId="0" xfId="0" applyFont="1" applyAlignment="1">
      <alignment horizontal="center"/>
    </xf>
    <xf numFmtId="0" fontId="18" fillId="0" borderId="7"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18" fillId="0" borderId="8" xfId="0" applyFont="1" applyBorder="1" applyAlignment="1" applyProtection="1">
      <alignment horizontal="left"/>
      <protection locked="0"/>
    </xf>
    <xf numFmtId="0" fontId="4" fillId="0" borderId="2" xfId="0" applyFont="1" applyBorder="1" applyAlignment="1" applyProtection="1">
      <protection locked="0"/>
    </xf>
    <xf numFmtId="0" fontId="3" fillId="0" borderId="2" xfId="0" applyFont="1" applyBorder="1" applyAlignment="1"/>
    <xf numFmtId="0" fontId="8" fillId="0" borderId="2" xfId="0" applyFont="1" applyBorder="1" applyAlignment="1" applyProtection="1">
      <protection locked="0"/>
    </xf>
    <xf numFmtId="0" fontId="0" fillId="0" borderId="2" xfId="0" applyBorder="1" applyAlignment="1" applyProtection="1">
      <protection locked="0"/>
    </xf>
    <xf numFmtId="0" fontId="7" fillId="0" borderId="0" xfId="0" applyFont="1" applyAlignment="1" applyProtection="1">
      <alignment horizontal="center"/>
      <protection locked="0"/>
    </xf>
    <xf numFmtId="0" fontId="2" fillId="0" borderId="0" xfId="0" applyFont="1" applyAlignment="1" applyProtection="1">
      <alignment horizontal="center"/>
      <protection locked="0"/>
    </xf>
    <xf numFmtId="0" fontId="18" fillId="0" borderId="5" xfId="0" applyFont="1" applyBorder="1" applyAlignment="1" applyProtection="1">
      <protection locked="0"/>
    </xf>
    <xf numFmtId="0" fontId="18" fillId="0" borderId="6" xfId="0" applyFont="1" applyBorder="1" applyAlignment="1" applyProtection="1">
      <protection locked="0"/>
    </xf>
    <xf numFmtId="165" fontId="18" fillId="0" borderId="7" xfId="0" applyNumberFormat="1" applyFont="1" applyBorder="1" applyAlignment="1" applyProtection="1">
      <protection locked="0"/>
    </xf>
    <xf numFmtId="165" fontId="18" fillId="0" borderId="8" xfId="0" applyNumberFormat="1" applyFont="1" applyBorder="1" applyAlignment="1" applyProtection="1">
      <protection locked="0"/>
    </xf>
    <xf numFmtId="0" fontId="18" fillId="0" borderId="7" xfId="0" applyFont="1" applyBorder="1" applyAlignment="1" applyProtection="1">
      <protection locked="0"/>
    </xf>
    <xf numFmtId="0" fontId="3" fillId="0" borderId="4" xfId="0" applyFont="1" applyBorder="1" applyAlignment="1" applyProtection="1">
      <protection locked="0"/>
    </xf>
    <xf numFmtId="0" fontId="3" fillId="0" borderId="8" xfId="0" applyFont="1" applyBorder="1" applyAlignment="1" applyProtection="1">
      <protection locked="0"/>
    </xf>
    <xf numFmtId="0" fontId="0" fillId="0" borderId="0" xfId="0"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7</xdr:col>
      <xdr:colOff>195945</xdr:colOff>
      <xdr:row>5</xdr:row>
      <xdr:rowOff>152399</xdr:rowOff>
    </xdr:to>
    <xdr:pic>
      <xdr:nvPicPr>
        <xdr:cNvPr id="2" name="Picture 3" descr="TAMAgEXT">
          <a:extLst>
            <a:ext uri="{FF2B5EF4-FFF2-40B4-BE49-F238E27FC236}">
              <a16:creationId xmlns:a16="http://schemas.microsoft.com/office/drawing/2014/main" id="{4981DA14-4865-482F-AFA9-9D828C3C97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9629" y="832757"/>
          <a:ext cx="849087" cy="375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agrisk.tamu.edu/" TargetMode="External"/><Relationship Id="rId1" Type="http://schemas.openxmlformats.org/officeDocument/2006/relationships/hyperlink" Target="http://agrisk.tam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9"/>
  <sheetViews>
    <sheetView tabSelected="1" workbookViewId="0">
      <selection activeCell="F9" sqref="F9"/>
    </sheetView>
  </sheetViews>
  <sheetFormatPr defaultRowHeight="12.45" x14ac:dyDescent="0.3"/>
  <cols>
    <col min="1" max="1" width="5.69140625" customWidth="1"/>
    <col min="2" max="2" width="53.15234375" customWidth="1"/>
    <col min="4" max="4" width="17" customWidth="1"/>
    <col min="5" max="5" width="5.53515625" customWidth="1"/>
    <col min="6" max="6" width="13.53515625" customWidth="1"/>
  </cols>
  <sheetData>
    <row r="1" spans="2:7" ht="17.600000000000001" x14ac:dyDescent="0.4">
      <c r="B1" s="85" t="s">
        <v>67</v>
      </c>
      <c r="C1" s="86"/>
      <c r="D1" s="86"/>
      <c r="E1" s="86"/>
      <c r="F1" s="86"/>
      <c r="G1" s="86"/>
    </row>
    <row r="3" spans="2:7" ht="15.45" x14ac:dyDescent="0.4">
      <c r="B3" s="1" t="s">
        <v>68</v>
      </c>
      <c r="C3" s="87" t="s">
        <v>91</v>
      </c>
      <c r="D3" s="88"/>
      <c r="E3" s="88"/>
      <c r="F3" s="88"/>
      <c r="G3" s="89"/>
    </row>
    <row r="4" spans="2:7" ht="20.149999999999999" customHeight="1" x14ac:dyDescent="0.3"/>
    <row r="5" spans="2:7" ht="17.600000000000001" x14ac:dyDescent="0.4">
      <c r="B5" s="3" t="s">
        <v>58</v>
      </c>
      <c r="D5" s="19">
        <v>2021</v>
      </c>
    </row>
    <row r="7" spans="2:7" ht="15.45" x14ac:dyDescent="0.4">
      <c r="B7" s="1"/>
    </row>
    <row r="8" spans="2:7" ht="17.600000000000001" x14ac:dyDescent="0.4">
      <c r="B8" s="3" t="s">
        <v>59</v>
      </c>
    </row>
    <row r="10" spans="2:7" ht="15.45" x14ac:dyDescent="0.4">
      <c r="B10" s="1" t="s">
        <v>44</v>
      </c>
    </row>
    <row r="11" spans="2:7" ht="15.45" x14ac:dyDescent="0.4">
      <c r="B11" s="5"/>
      <c r="C11" s="2"/>
      <c r="D11" s="1" t="s">
        <v>60</v>
      </c>
      <c r="F11" s="1" t="s">
        <v>61</v>
      </c>
      <c r="G11" s="1" t="s">
        <v>62</v>
      </c>
    </row>
    <row r="12" spans="2:7" ht="20.149999999999999" customHeight="1" x14ac:dyDescent="0.4">
      <c r="B12" s="15" t="s">
        <v>69</v>
      </c>
      <c r="C12" s="2"/>
      <c r="D12" s="9">
        <v>44318</v>
      </c>
      <c r="E12" s="15"/>
      <c r="F12" s="9">
        <v>44378</v>
      </c>
      <c r="G12" s="2">
        <f>F12-D12</f>
        <v>60</v>
      </c>
    </row>
    <row r="13" spans="2:7" ht="15.45" x14ac:dyDescent="0.4">
      <c r="B13" s="5"/>
      <c r="C13" s="2"/>
      <c r="D13" s="10"/>
      <c r="E13" s="5"/>
      <c r="F13" s="4"/>
    </row>
    <row r="15" spans="2:7" ht="17.600000000000001" x14ac:dyDescent="0.4">
      <c r="B15" s="3" t="s">
        <v>63</v>
      </c>
    </row>
    <row r="17" spans="2:10" ht="15.45" x14ac:dyDescent="0.4">
      <c r="B17" s="5"/>
      <c r="C17" s="2"/>
      <c r="D17" s="1" t="s">
        <v>60</v>
      </c>
      <c r="F17" s="1" t="s">
        <v>61</v>
      </c>
      <c r="G17" s="1" t="s">
        <v>62</v>
      </c>
    </row>
    <row r="18" spans="2:10" ht="20.149999999999999" customHeight="1" x14ac:dyDescent="0.4">
      <c r="B18" s="15" t="s">
        <v>69</v>
      </c>
      <c r="C18" s="2"/>
      <c r="D18" s="9">
        <v>44311</v>
      </c>
      <c r="E18" s="15"/>
      <c r="F18" s="9">
        <v>44378</v>
      </c>
      <c r="G18" s="2">
        <f>F18-D18</f>
        <v>67</v>
      </c>
    </row>
    <row r="21" spans="2:10" ht="17.600000000000001" x14ac:dyDescent="0.4">
      <c r="B21" s="3" t="s">
        <v>64</v>
      </c>
    </row>
    <row r="23" spans="2:10" ht="15.45" x14ac:dyDescent="0.4">
      <c r="B23" s="5"/>
      <c r="C23" s="2"/>
      <c r="D23" s="1" t="s">
        <v>60</v>
      </c>
      <c r="F23" s="1" t="s">
        <v>61</v>
      </c>
      <c r="G23" s="1" t="s">
        <v>62</v>
      </c>
    </row>
    <row r="24" spans="2:10" ht="20.149999999999999" customHeight="1" x14ac:dyDescent="0.4">
      <c r="B24" s="15" t="s">
        <v>69</v>
      </c>
      <c r="C24" s="2"/>
      <c r="D24" s="9">
        <v>44311</v>
      </c>
      <c r="E24" s="15"/>
      <c r="F24" s="9">
        <v>44378</v>
      </c>
      <c r="G24" s="2">
        <f>F24-D24</f>
        <v>67</v>
      </c>
    </row>
    <row r="27" spans="2:10" x14ac:dyDescent="0.3">
      <c r="B27" t="s">
        <v>65</v>
      </c>
    </row>
    <row r="28" spans="2:10" ht="17.600000000000001" x14ac:dyDescent="0.4">
      <c r="B28" s="3" t="s">
        <v>66</v>
      </c>
      <c r="D28" s="19">
        <v>2020</v>
      </c>
      <c r="J28" s="2" t="s">
        <v>84</v>
      </c>
    </row>
    <row r="31" spans="2:10" ht="17.600000000000001" x14ac:dyDescent="0.4">
      <c r="B31" s="3" t="s">
        <v>59</v>
      </c>
    </row>
    <row r="33" spans="2:7" ht="15.45" x14ac:dyDescent="0.4">
      <c r="B33" s="1" t="s">
        <v>44</v>
      </c>
    </row>
    <row r="34" spans="2:7" ht="15.45" x14ac:dyDescent="0.4">
      <c r="B34" s="5"/>
      <c r="C34" s="2"/>
      <c r="D34" s="1" t="s">
        <v>60</v>
      </c>
      <c r="F34" s="1" t="s">
        <v>61</v>
      </c>
      <c r="G34" s="1" t="s">
        <v>62</v>
      </c>
    </row>
    <row r="35" spans="2:7" ht="20.149999999999999" customHeight="1" x14ac:dyDescent="0.4">
      <c r="B35" s="15" t="s">
        <v>69</v>
      </c>
      <c r="C35" s="2"/>
      <c r="D35" s="9">
        <v>43952</v>
      </c>
      <c r="E35" s="15"/>
      <c r="F35" s="9">
        <v>44022</v>
      </c>
      <c r="G35" s="2">
        <f>F35-D35</f>
        <v>70</v>
      </c>
    </row>
    <row r="36" spans="2:7" ht="15.45" x14ac:dyDescent="0.4">
      <c r="B36" s="5"/>
      <c r="C36" s="2"/>
      <c r="D36" s="10"/>
      <c r="E36" s="5"/>
      <c r="F36" s="4"/>
    </row>
    <row r="38" spans="2:7" ht="17.600000000000001" x14ac:dyDescent="0.4">
      <c r="B38" s="3" t="s">
        <v>63</v>
      </c>
    </row>
    <row r="40" spans="2:7" ht="15.45" x14ac:dyDescent="0.4">
      <c r="B40" s="5"/>
      <c r="C40" s="2"/>
      <c r="D40" s="1" t="s">
        <v>60</v>
      </c>
      <c r="F40" s="1" t="s">
        <v>61</v>
      </c>
      <c r="G40" s="1" t="s">
        <v>62</v>
      </c>
    </row>
    <row r="41" spans="2:7" ht="20.149999999999999" customHeight="1" x14ac:dyDescent="0.4">
      <c r="B41" s="15" t="s">
        <v>69</v>
      </c>
      <c r="C41" s="2"/>
      <c r="D41" s="9">
        <v>43952</v>
      </c>
      <c r="E41" s="15"/>
      <c r="F41" s="9">
        <v>44022</v>
      </c>
      <c r="G41" s="2">
        <f>F41-D41</f>
        <v>70</v>
      </c>
    </row>
    <row r="44" spans="2:7" ht="17.600000000000001" x14ac:dyDescent="0.4">
      <c r="B44" s="3" t="s">
        <v>64</v>
      </c>
    </row>
    <row r="46" spans="2:7" ht="15.45" x14ac:dyDescent="0.4">
      <c r="B46" s="5"/>
      <c r="C46" s="2"/>
      <c r="D46" s="1" t="s">
        <v>60</v>
      </c>
      <c r="F46" s="1" t="s">
        <v>61</v>
      </c>
      <c r="G46" s="1" t="s">
        <v>62</v>
      </c>
    </row>
    <row r="47" spans="2:7" ht="20.149999999999999" customHeight="1" x14ac:dyDescent="0.4">
      <c r="B47" s="15" t="s">
        <v>69</v>
      </c>
      <c r="C47" s="2"/>
      <c r="D47" s="9">
        <v>43946</v>
      </c>
      <c r="E47" s="15"/>
      <c r="F47" s="9">
        <v>44013</v>
      </c>
      <c r="G47" s="2">
        <f>F47-D47</f>
        <v>67</v>
      </c>
    </row>
    <row r="50" spans="2:2" ht="15" x14ac:dyDescent="0.3">
      <c r="B50" s="59"/>
    </row>
    <row r="51" spans="2:2" ht="15" x14ac:dyDescent="0.3">
      <c r="B51" s="60"/>
    </row>
    <row r="52" spans="2:2" ht="15.45" x14ac:dyDescent="0.3">
      <c r="B52" s="61"/>
    </row>
    <row r="53" spans="2:2" ht="15" x14ac:dyDescent="0.3">
      <c r="B53" s="62"/>
    </row>
    <row r="54" spans="2:2" ht="15" x14ac:dyDescent="0.3">
      <c r="B54" s="62"/>
    </row>
    <row r="55" spans="2:2" ht="15.45" x14ac:dyDescent="0.3">
      <c r="B55" s="63"/>
    </row>
    <row r="56" spans="2:2" ht="15" x14ac:dyDescent="0.3">
      <c r="B56" s="64"/>
    </row>
    <row r="57" spans="2:2" ht="15" x14ac:dyDescent="0.3">
      <c r="B57" s="59"/>
    </row>
    <row r="58" spans="2:2" ht="15.45" x14ac:dyDescent="0.3">
      <c r="B58" s="63"/>
    </row>
    <row r="59" spans="2:2" ht="15" x14ac:dyDescent="0.35">
      <c r="B59" s="2"/>
    </row>
  </sheetData>
  <sheetProtection sheet="1" objects="1" scenarios="1"/>
  <mergeCells count="2">
    <mergeCell ref="B1:G1"/>
    <mergeCell ref="C3:G3"/>
  </mergeCells>
  <pageMargins left="0.7" right="0.7" top="0.75" bottom="0.75" header="0.3" footer="0.3"/>
  <pageSetup scale="85"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45"/>
  <sheetViews>
    <sheetView topLeftCell="A37" workbookViewId="0">
      <selection activeCell="F40" sqref="F40"/>
    </sheetView>
  </sheetViews>
  <sheetFormatPr defaultRowHeight="12.45" x14ac:dyDescent="0.3"/>
  <cols>
    <col min="1" max="1" width="3.15234375" customWidth="1"/>
    <col min="2" max="2" width="27.4609375" customWidth="1"/>
    <col min="4" max="4" width="16.4609375" customWidth="1"/>
    <col min="5" max="5" width="24.69140625" customWidth="1"/>
    <col min="6" max="6" width="17" customWidth="1"/>
    <col min="10" max="10" width="14.23046875" customWidth="1"/>
  </cols>
  <sheetData>
    <row r="1" spans="2:10" ht="17.600000000000001" x14ac:dyDescent="0.4">
      <c r="B1" s="94" t="s">
        <v>20</v>
      </c>
      <c r="C1" s="95"/>
      <c r="D1" s="95"/>
      <c r="E1" s="95"/>
      <c r="F1" s="95"/>
    </row>
    <row r="2" spans="2:10" ht="17.600000000000001" x14ac:dyDescent="0.4">
      <c r="B2" s="94" t="s">
        <v>43</v>
      </c>
      <c r="C2" s="103"/>
      <c r="D2" s="103"/>
      <c r="E2" s="103"/>
      <c r="F2" s="103"/>
    </row>
    <row r="3" spans="2:10" ht="17.600000000000001" x14ac:dyDescent="0.4">
      <c r="B3" s="7"/>
      <c r="C3" s="14"/>
      <c r="D3" s="14"/>
      <c r="E3" s="14"/>
      <c r="F3" s="14"/>
    </row>
    <row r="4" spans="2:10" ht="15.45" x14ac:dyDescent="0.4">
      <c r="B4" s="1" t="s">
        <v>6</v>
      </c>
      <c r="C4" s="98">
        <v>44511</v>
      </c>
      <c r="D4" s="99"/>
    </row>
    <row r="5" spans="2:10" ht="20.149999999999999" customHeight="1" x14ac:dyDescent="0.4">
      <c r="B5" s="1" t="s">
        <v>48</v>
      </c>
      <c r="C5" s="96"/>
      <c r="D5" s="97"/>
      <c r="E5" s="1"/>
    </row>
    <row r="6" spans="2:10" ht="20.149999999999999" customHeight="1" x14ac:dyDescent="0.4">
      <c r="B6" s="1" t="s">
        <v>15</v>
      </c>
      <c r="C6" s="100" t="s">
        <v>109</v>
      </c>
      <c r="D6" s="101"/>
      <c r="E6" s="101"/>
      <c r="F6" s="102"/>
    </row>
    <row r="7" spans="2:10" ht="20.149999999999999" customHeight="1" x14ac:dyDescent="0.4">
      <c r="B7" s="1"/>
      <c r="C7" s="37"/>
      <c r="D7" s="38"/>
      <c r="E7" s="38"/>
      <c r="F7" s="38"/>
    </row>
    <row r="8" spans="2:10" ht="15.45" x14ac:dyDescent="0.4">
      <c r="B8" s="1" t="s">
        <v>44</v>
      </c>
      <c r="I8" s="69">
        <f>BreedingDates!D5</f>
        <v>2021</v>
      </c>
      <c r="J8" s="1" t="s">
        <v>87</v>
      </c>
    </row>
    <row r="9" spans="2:10" ht="15.45" x14ac:dyDescent="0.4">
      <c r="B9" s="5" t="s">
        <v>45</v>
      </c>
      <c r="C9" s="2"/>
      <c r="D9" s="8"/>
      <c r="E9" s="1" t="s">
        <v>77</v>
      </c>
      <c r="F9" s="2">
        <f>F10-D10</f>
        <v>60</v>
      </c>
    </row>
    <row r="10" spans="2:10" ht="32.15" customHeight="1" x14ac:dyDescent="0.4">
      <c r="B10" s="15" t="s">
        <v>46</v>
      </c>
      <c r="C10" s="2"/>
      <c r="D10" s="66">
        <f>BreedingDates!D12</f>
        <v>44318</v>
      </c>
      <c r="E10" s="15" t="s">
        <v>5</v>
      </c>
      <c r="F10" s="66">
        <f>BreedingDates!F12</f>
        <v>44378</v>
      </c>
    </row>
    <row r="11" spans="2:10" ht="16" customHeight="1" x14ac:dyDescent="0.4">
      <c r="B11" s="5"/>
      <c r="C11" s="2"/>
      <c r="D11" s="10"/>
      <c r="E11" s="5"/>
      <c r="F11" s="4"/>
    </row>
    <row r="12" spans="2:10" ht="20.149999999999999" customHeight="1" x14ac:dyDescent="0.4">
      <c r="B12" s="5" t="s">
        <v>49</v>
      </c>
      <c r="C12" s="2"/>
      <c r="D12" s="10"/>
      <c r="E12" s="41">
        <f>D10</f>
        <v>44318</v>
      </c>
      <c r="F12" s="18">
        <v>100</v>
      </c>
    </row>
    <row r="13" spans="2:10" ht="10" customHeight="1" x14ac:dyDescent="0.4">
      <c r="B13" s="5" t="s">
        <v>89</v>
      </c>
      <c r="C13" s="2"/>
      <c r="D13" s="10"/>
      <c r="E13" s="5"/>
      <c r="F13" s="34"/>
    </row>
    <row r="14" spans="2:10" ht="15.45" x14ac:dyDescent="0.4">
      <c r="B14" s="5" t="s">
        <v>74</v>
      </c>
      <c r="C14" s="2"/>
      <c r="D14" s="10"/>
      <c r="E14" s="5"/>
      <c r="F14" s="4"/>
    </row>
    <row r="15" spans="2:10" ht="15.45" x14ac:dyDescent="0.4">
      <c r="B15" s="5"/>
      <c r="C15" s="2"/>
      <c r="D15" s="1" t="s">
        <v>60</v>
      </c>
      <c r="F15" s="1" t="s">
        <v>61</v>
      </c>
      <c r="G15" s="1" t="s">
        <v>62</v>
      </c>
    </row>
    <row r="16" spans="2:10" ht="30.9" x14ac:dyDescent="0.4">
      <c r="B16" s="15" t="s">
        <v>69</v>
      </c>
      <c r="C16" s="2"/>
      <c r="D16" s="66">
        <f>BreedingDates!D35</f>
        <v>43952</v>
      </c>
      <c r="E16" s="68"/>
      <c r="F16" s="66">
        <f>BreedingDates!F35</f>
        <v>44022</v>
      </c>
      <c r="G16" s="2">
        <f>F16-D16</f>
        <v>70</v>
      </c>
    </row>
    <row r="17" spans="2:11" ht="15.45" x14ac:dyDescent="0.4">
      <c r="B17" s="5" t="s">
        <v>85</v>
      </c>
      <c r="C17" s="2"/>
      <c r="D17" s="10"/>
      <c r="E17" s="5"/>
      <c r="F17" s="18">
        <v>100</v>
      </c>
      <c r="I17" s="69">
        <f>BreedingDates!D28</f>
        <v>2020</v>
      </c>
      <c r="J17" s="1" t="s">
        <v>87</v>
      </c>
      <c r="K17" s="70"/>
    </row>
    <row r="18" spans="2:11" ht="20.149999999999999" customHeight="1" x14ac:dyDescent="0.4">
      <c r="B18" s="5" t="s">
        <v>12</v>
      </c>
      <c r="C18" s="2"/>
      <c r="D18" s="9">
        <v>44235</v>
      </c>
      <c r="E18" s="5"/>
      <c r="F18" s="4"/>
    </row>
    <row r="19" spans="2:11" ht="15.45" x14ac:dyDescent="0.4">
      <c r="B19" s="5" t="s">
        <v>75</v>
      </c>
      <c r="C19" s="2"/>
      <c r="D19" s="19">
        <v>92</v>
      </c>
      <c r="E19" s="58"/>
      <c r="F19" s="58"/>
      <c r="H19" s="28"/>
    </row>
    <row r="20" spans="2:11" ht="20.149999999999999" customHeight="1" x14ac:dyDescent="0.4">
      <c r="B20" s="5" t="s">
        <v>11</v>
      </c>
      <c r="C20" s="8"/>
      <c r="D20" s="43">
        <v>44301</v>
      </c>
      <c r="E20" s="26" t="s">
        <v>26</v>
      </c>
      <c r="F20" s="9">
        <v>44303</v>
      </c>
    </row>
    <row r="21" spans="2:11" ht="30" customHeight="1" x14ac:dyDescent="0.4">
      <c r="B21" s="5" t="s">
        <v>9</v>
      </c>
      <c r="C21" s="8"/>
      <c r="D21" s="46">
        <v>50</v>
      </c>
      <c r="E21" s="16" t="s">
        <v>10</v>
      </c>
      <c r="F21" s="46">
        <v>50</v>
      </c>
    </row>
    <row r="22" spans="2:11" ht="15.45" x14ac:dyDescent="0.4">
      <c r="B22" s="5"/>
      <c r="C22" s="2"/>
      <c r="D22" s="5" t="s">
        <v>93</v>
      </c>
      <c r="F22" s="36">
        <f>IF(D23=0,0,D23-D18)</f>
        <v>239</v>
      </c>
      <c r="H22" s="71">
        <f>F22/(365/12)</f>
        <v>7.8575342465753417</v>
      </c>
      <c r="I22" s="2" t="s">
        <v>92</v>
      </c>
      <c r="J22" s="2"/>
    </row>
    <row r="23" spans="2:11" ht="20.149999999999999" customHeight="1" x14ac:dyDescent="0.4">
      <c r="B23" s="5" t="s">
        <v>8</v>
      </c>
      <c r="C23" s="8"/>
      <c r="D23" s="43">
        <v>44474</v>
      </c>
      <c r="E23" s="26" t="s">
        <v>26</v>
      </c>
      <c r="F23" s="43">
        <v>44477</v>
      </c>
    </row>
    <row r="24" spans="2:11" ht="20.149999999999999" customHeight="1" x14ac:dyDescent="0.4">
      <c r="B24" s="1" t="s">
        <v>22</v>
      </c>
      <c r="C24" s="2"/>
      <c r="D24" s="44">
        <v>45</v>
      </c>
      <c r="E24" s="1" t="s">
        <v>24</v>
      </c>
      <c r="F24" s="45">
        <v>24750</v>
      </c>
      <c r="H24" s="28" t="s">
        <v>88</v>
      </c>
    </row>
    <row r="25" spans="2:11" ht="25" customHeight="1" x14ac:dyDescent="0.4">
      <c r="B25" s="1"/>
      <c r="C25" s="2"/>
      <c r="D25" s="12"/>
      <c r="E25" s="1" t="s">
        <v>25</v>
      </c>
      <c r="F25" s="23">
        <f>IF(D24=0,0,F24/D24)</f>
        <v>550</v>
      </c>
    </row>
    <row r="26" spans="2:11" ht="20.149999999999999" customHeight="1" x14ac:dyDescent="0.4">
      <c r="B26" s="1" t="s">
        <v>23</v>
      </c>
      <c r="C26" s="13"/>
      <c r="D26" s="44">
        <v>44</v>
      </c>
      <c r="E26" s="1" t="s">
        <v>24</v>
      </c>
      <c r="F26" s="45">
        <v>22880</v>
      </c>
    </row>
    <row r="27" spans="2:11" ht="25" customHeight="1" x14ac:dyDescent="0.4">
      <c r="B27" s="1" t="s">
        <v>17</v>
      </c>
      <c r="C27" s="13"/>
      <c r="D27" s="47">
        <f>D24+D26</f>
        <v>89</v>
      </c>
      <c r="E27" s="1" t="s">
        <v>14</v>
      </c>
      <c r="F27" s="23">
        <f>IF(D26=0,0,F26/D26)</f>
        <v>520</v>
      </c>
    </row>
    <row r="28" spans="2:11" ht="16" customHeight="1" x14ac:dyDescent="0.4">
      <c r="B28" s="1" t="s">
        <v>18</v>
      </c>
      <c r="C28" s="13"/>
      <c r="D28" s="22">
        <f>F24+F26</f>
        <v>47630</v>
      </c>
      <c r="E28" s="1"/>
      <c r="F28" s="17"/>
    </row>
    <row r="29" spans="2:11" ht="16" customHeight="1" x14ac:dyDescent="0.4">
      <c r="B29" s="1" t="s">
        <v>19</v>
      </c>
      <c r="C29" s="13"/>
      <c r="D29" s="22">
        <f>IF(D27=0,0,D28/D27)</f>
        <v>535.16853932584274</v>
      </c>
      <c r="E29" s="50" t="s">
        <v>54</v>
      </c>
      <c r="F29" s="51">
        <f>IF(D29=0," ",D29*F33)</f>
        <v>476.30000000000007</v>
      </c>
      <c r="H29" s="1" t="s">
        <v>57</v>
      </c>
    </row>
    <row r="30" spans="2:11" ht="16" customHeight="1" x14ac:dyDescent="0.4">
      <c r="B30" s="1"/>
      <c r="C30" s="13"/>
      <c r="D30" s="22"/>
      <c r="E30" s="50"/>
      <c r="H30" s="2"/>
    </row>
    <row r="31" spans="2:11" ht="16" customHeight="1" x14ac:dyDescent="0.4">
      <c r="B31" s="1" t="s">
        <v>83</v>
      </c>
      <c r="C31" s="13"/>
      <c r="D31" s="22"/>
      <c r="F31" s="44">
        <v>0</v>
      </c>
      <c r="H31" s="1" t="s">
        <v>81</v>
      </c>
    </row>
    <row r="32" spans="2:11" ht="16" customHeight="1" x14ac:dyDescent="0.4">
      <c r="B32" s="1" t="s">
        <v>86</v>
      </c>
      <c r="C32" s="13"/>
      <c r="E32" s="51">
        <f>(F17-F31)</f>
        <v>100</v>
      </c>
      <c r="F32" s="5" t="s">
        <v>50</v>
      </c>
      <c r="H32" s="1"/>
    </row>
    <row r="33" spans="2:19" ht="16" customHeight="1" x14ac:dyDescent="0.4">
      <c r="C33" s="13"/>
      <c r="D33" s="8"/>
      <c r="E33" s="1"/>
      <c r="F33" s="42">
        <f>IF(E32&lt;=0,0,(D27/E32))</f>
        <v>0.89</v>
      </c>
      <c r="H33" s="1" t="s">
        <v>51</v>
      </c>
    </row>
    <row r="34" spans="2:19" ht="16" customHeight="1" x14ac:dyDescent="0.4">
      <c r="B34" s="1" t="s">
        <v>55</v>
      </c>
      <c r="C34" s="13"/>
      <c r="D34" s="8"/>
      <c r="E34" s="1"/>
      <c r="F34" s="42"/>
      <c r="H34" s="1"/>
    </row>
    <row r="35" spans="2:19" ht="16" customHeight="1" x14ac:dyDescent="0.4">
      <c r="B35" s="3" t="s">
        <v>13</v>
      </c>
      <c r="C35" s="13"/>
      <c r="D35" s="8"/>
      <c r="E35" s="1" t="s">
        <v>16</v>
      </c>
      <c r="F35" s="2">
        <f>F36-D36</f>
        <v>5</v>
      </c>
      <c r="H35" s="2"/>
      <c r="I35" s="30"/>
    </row>
    <row r="36" spans="2:19" ht="20.149999999999999" customHeight="1" x14ac:dyDescent="0.4">
      <c r="B36" s="5" t="s">
        <v>0</v>
      </c>
      <c r="C36" s="13"/>
      <c r="D36" s="43">
        <v>44475</v>
      </c>
      <c r="E36" s="1" t="s">
        <v>1</v>
      </c>
      <c r="F36" s="43">
        <v>44480</v>
      </c>
    </row>
    <row r="37" spans="2:19" ht="15.45" x14ac:dyDescent="0.4">
      <c r="C37" s="13"/>
      <c r="D37" s="8"/>
      <c r="E37" s="6"/>
      <c r="F37" s="13"/>
    </row>
    <row r="38" spans="2:19" ht="20.149999999999999" customHeight="1" x14ac:dyDescent="0.4">
      <c r="B38" s="6" t="s">
        <v>56</v>
      </c>
      <c r="C38" s="13"/>
      <c r="D38" s="45">
        <v>100</v>
      </c>
      <c r="E38" s="6"/>
      <c r="F38" s="13"/>
    </row>
    <row r="39" spans="2:19" ht="20.149999999999999" customHeight="1" x14ac:dyDescent="0.4">
      <c r="B39" s="6" t="s">
        <v>3</v>
      </c>
      <c r="C39" s="13"/>
      <c r="D39" s="45">
        <v>89</v>
      </c>
      <c r="E39" s="6" t="s">
        <v>4</v>
      </c>
      <c r="F39" s="44">
        <v>11</v>
      </c>
    </row>
    <row r="40" spans="2:19" ht="40" customHeight="1" x14ac:dyDescent="0.4">
      <c r="B40" s="24" t="s">
        <v>27</v>
      </c>
      <c r="C40" s="13"/>
      <c r="D40" s="27">
        <f>IF(OR($D$39=0,$D$38=0)," ",D39/D38)</f>
        <v>0.89</v>
      </c>
      <c r="E40" s="25" t="s">
        <v>29</v>
      </c>
      <c r="F40" s="27">
        <f>IF(OR($D$39=0,$F$12=0)," ",D39/F12)</f>
        <v>0.89</v>
      </c>
      <c r="G40" s="40" t="str">
        <f>IF(D39+F39=D38," ",S41)</f>
        <v xml:space="preserve"> </v>
      </c>
    </row>
    <row r="41" spans="2:19" ht="15.45" x14ac:dyDescent="0.4">
      <c r="B41" s="90" t="s">
        <v>7</v>
      </c>
      <c r="C41" s="91"/>
      <c r="D41" s="91"/>
      <c r="E41" s="91"/>
      <c r="F41" s="91"/>
      <c r="S41" s="39" t="s">
        <v>47</v>
      </c>
    </row>
    <row r="42" spans="2:19" ht="20.149999999999999" customHeight="1" x14ac:dyDescent="0.35">
      <c r="B42" s="92"/>
      <c r="C42" s="93"/>
      <c r="D42" s="93"/>
      <c r="E42" s="93"/>
      <c r="F42" s="93"/>
    </row>
    <row r="43" spans="2:19" ht="20.149999999999999" customHeight="1" x14ac:dyDescent="0.35">
      <c r="B43" s="92"/>
      <c r="C43" s="93"/>
      <c r="D43" s="93"/>
      <c r="E43" s="93"/>
      <c r="F43" s="93"/>
    </row>
    <row r="44" spans="2:19" ht="20.149999999999999" customHeight="1" x14ac:dyDescent="0.35">
      <c r="B44" s="92"/>
      <c r="C44" s="93"/>
      <c r="D44" s="93"/>
      <c r="E44" s="93"/>
      <c r="F44" s="93"/>
    </row>
    <row r="45" spans="2:19" x14ac:dyDescent="0.3">
      <c r="B45" s="28" t="s">
        <v>30</v>
      </c>
    </row>
  </sheetData>
  <sheetProtection sheet="1" objects="1" scenarios="1"/>
  <mergeCells count="9">
    <mergeCell ref="B41:F41"/>
    <mergeCell ref="B42:F42"/>
    <mergeCell ref="B43:F43"/>
    <mergeCell ref="B44:F44"/>
    <mergeCell ref="B1:F1"/>
    <mergeCell ref="C5:D5"/>
    <mergeCell ref="C4:D4"/>
    <mergeCell ref="C6:F6"/>
    <mergeCell ref="B2:F2"/>
  </mergeCells>
  <pageMargins left="0.95" right="0.45" top="0.75" bottom="0.75" header="0.3" footer="0.3"/>
  <pageSetup scale="79"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5"/>
  <sheetViews>
    <sheetView topLeftCell="A31" workbookViewId="0">
      <selection activeCell="B43" sqref="B43:F43"/>
    </sheetView>
  </sheetViews>
  <sheetFormatPr defaultRowHeight="12.45" x14ac:dyDescent="0.3"/>
  <cols>
    <col min="1" max="1" width="5.15234375" customWidth="1"/>
    <col min="2" max="2" width="33.23046875" customWidth="1"/>
    <col min="3" max="3" width="5.84375" customWidth="1"/>
    <col min="4" max="4" width="13.69140625" customWidth="1"/>
    <col min="5" max="5" width="24" customWidth="1"/>
    <col min="6" max="6" width="14.15234375" customWidth="1"/>
  </cols>
  <sheetData>
    <row r="1" spans="2:10" ht="17.600000000000001" x14ac:dyDescent="0.4">
      <c r="B1" s="94" t="s">
        <v>42</v>
      </c>
      <c r="C1" s="95"/>
      <c r="D1" s="95"/>
      <c r="E1" s="95"/>
      <c r="F1" s="95"/>
    </row>
    <row r="2" spans="2:10" ht="17.600000000000001" x14ac:dyDescent="0.4">
      <c r="B2" s="94" t="s">
        <v>43</v>
      </c>
      <c r="C2" s="103"/>
      <c r="D2" s="103"/>
      <c r="E2" s="103"/>
      <c r="F2" s="103"/>
    </row>
    <row r="3" spans="2:10" ht="17.600000000000001" x14ac:dyDescent="0.4">
      <c r="B3" s="7"/>
      <c r="C3" s="14"/>
      <c r="D3" s="14"/>
      <c r="E3" s="14"/>
      <c r="F3" s="14"/>
    </row>
    <row r="4" spans="2:10" ht="15.45" x14ac:dyDescent="0.4">
      <c r="B4" s="1" t="s">
        <v>6</v>
      </c>
      <c r="C4" s="98">
        <v>44511</v>
      </c>
      <c r="D4" s="99"/>
    </row>
    <row r="5" spans="2:10" ht="15.45" x14ac:dyDescent="0.4">
      <c r="B5" s="1" t="s">
        <v>48</v>
      </c>
      <c r="C5" s="96"/>
      <c r="D5" s="97"/>
      <c r="E5" s="1"/>
    </row>
    <row r="6" spans="2:10" ht="15.45" x14ac:dyDescent="0.4">
      <c r="B6" s="1" t="s">
        <v>15</v>
      </c>
      <c r="C6" s="100" t="s">
        <v>63</v>
      </c>
      <c r="D6" s="101"/>
      <c r="E6" s="101"/>
      <c r="F6" s="102"/>
    </row>
    <row r="7" spans="2:10" ht="15.45" x14ac:dyDescent="0.4">
      <c r="B7" s="1"/>
      <c r="C7" s="37"/>
      <c r="D7" s="13"/>
      <c r="E7" s="13"/>
      <c r="F7" s="13"/>
    </row>
    <row r="8" spans="2:10" ht="15.45" x14ac:dyDescent="0.4">
      <c r="B8" s="1" t="s">
        <v>44</v>
      </c>
      <c r="I8" s="69">
        <f>BreedingDates!D5</f>
        <v>2021</v>
      </c>
      <c r="J8" s="1" t="s">
        <v>87</v>
      </c>
    </row>
    <row r="9" spans="2:10" ht="20.149999999999999" customHeight="1" x14ac:dyDescent="0.4">
      <c r="B9" s="5" t="s">
        <v>45</v>
      </c>
      <c r="C9" s="2"/>
      <c r="D9" s="8"/>
      <c r="E9" s="1" t="s">
        <v>76</v>
      </c>
      <c r="F9" s="2">
        <f>F10-D10</f>
        <v>67</v>
      </c>
    </row>
    <row r="10" spans="2:10" ht="31" customHeight="1" x14ac:dyDescent="0.4">
      <c r="B10" s="15" t="s">
        <v>46</v>
      </c>
      <c r="C10" s="2"/>
      <c r="D10" s="66">
        <f>BreedingDates!D18</f>
        <v>44311</v>
      </c>
      <c r="E10" s="15" t="s">
        <v>5</v>
      </c>
      <c r="F10" s="66">
        <f>BreedingDates!F18</f>
        <v>44378</v>
      </c>
    </row>
    <row r="11" spans="2:10" ht="15.45" x14ac:dyDescent="0.4">
      <c r="B11" s="5"/>
      <c r="C11" s="2"/>
      <c r="D11" s="10"/>
      <c r="E11" s="5"/>
      <c r="F11" s="4"/>
    </row>
    <row r="12" spans="2:10" ht="15.45" x14ac:dyDescent="0.4">
      <c r="B12" s="5" t="s">
        <v>78</v>
      </c>
      <c r="C12" s="2"/>
      <c r="D12" s="10"/>
      <c r="E12" s="5"/>
      <c r="F12" s="18">
        <v>20</v>
      </c>
    </row>
    <row r="13" spans="2:10" ht="15.45" x14ac:dyDescent="0.4">
      <c r="B13" s="5" t="s">
        <v>90</v>
      </c>
      <c r="C13" s="2"/>
      <c r="D13" s="10"/>
      <c r="E13" s="5"/>
      <c r="F13" s="34"/>
    </row>
    <row r="14" spans="2:10" ht="15.45" x14ac:dyDescent="0.4">
      <c r="B14" s="5" t="s">
        <v>74</v>
      </c>
      <c r="C14" s="2"/>
      <c r="D14" s="10"/>
      <c r="E14" s="5"/>
      <c r="F14" s="34"/>
    </row>
    <row r="15" spans="2:10" ht="15.45" x14ac:dyDescent="0.4">
      <c r="B15" s="5"/>
      <c r="C15" s="2"/>
      <c r="D15" s="1" t="s">
        <v>60</v>
      </c>
      <c r="F15" s="1" t="s">
        <v>61</v>
      </c>
      <c r="G15" s="1" t="s">
        <v>62</v>
      </c>
    </row>
    <row r="16" spans="2:10" ht="30.9" x14ac:dyDescent="0.4">
      <c r="B16" s="15" t="s">
        <v>69</v>
      </c>
      <c r="C16" s="2"/>
      <c r="D16" s="66">
        <f>BreedingDates!D41</f>
        <v>43952</v>
      </c>
      <c r="E16" s="68"/>
      <c r="F16" s="66">
        <f>BreedingDates!F41</f>
        <v>44022</v>
      </c>
      <c r="G16" s="2">
        <f>F16-D16</f>
        <v>70</v>
      </c>
      <c r="I16" s="65"/>
    </row>
    <row r="17" spans="2:11" ht="15.45" x14ac:dyDescent="0.4">
      <c r="B17" s="5" t="s">
        <v>85</v>
      </c>
      <c r="C17" s="2"/>
      <c r="D17" s="10"/>
      <c r="E17" s="5"/>
      <c r="F17" s="18">
        <v>20</v>
      </c>
      <c r="I17" s="69">
        <f>BreedingDates!D28</f>
        <v>2020</v>
      </c>
      <c r="J17" s="1" t="s">
        <v>87</v>
      </c>
      <c r="K17" s="70"/>
    </row>
    <row r="18" spans="2:11" ht="20.149999999999999" customHeight="1" x14ac:dyDescent="0.4">
      <c r="B18" s="5" t="s">
        <v>12</v>
      </c>
      <c r="C18" s="2"/>
      <c r="D18" s="9">
        <v>44235</v>
      </c>
      <c r="E18" s="5"/>
      <c r="F18" s="4"/>
    </row>
    <row r="19" spans="2:11" ht="20.149999999999999" customHeight="1" x14ac:dyDescent="0.4">
      <c r="B19" s="5" t="s">
        <v>75</v>
      </c>
      <c r="C19" s="2"/>
      <c r="D19" s="19">
        <v>18</v>
      </c>
      <c r="E19" s="5"/>
      <c r="F19" s="4"/>
    </row>
    <row r="20" spans="2:11" ht="20.149999999999999" customHeight="1" x14ac:dyDescent="0.4">
      <c r="B20" s="5" t="s">
        <v>11</v>
      </c>
      <c r="C20" s="8"/>
      <c r="D20" s="9">
        <v>44300</v>
      </c>
      <c r="E20" s="26" t="s">
        <v>26</v>
      </c>
      <c r="F20" s="9">
        <v>44317</v>
      </c>
    </row>
    <row r="21" spans="2:11" ht="20.149999999999999" customHeight="1" x14ac:dyDescent="0.4">
      <c r="B21" s="5" t="s">
        <v>9</v>
      </c>
      <c r="C21" s="8"/>
      <c r="D21" s="19">
        <v>9</v>
      </c>
      <c r="E21" s="16" t="s">
        <v>10</v>
      </c>
      <c r="F21" s="19">
        <v>8</v>
      </c>
    </row>
    <row r="22" spans="2:11" ht="15.45" x14ac:dyDescent="0.4">
      <c r="B22" s="5"/>
      <c r="C22" s="2"/>
      <c r="D22" s="5" t="s">
        <v>79</v>
      </c>
      <c r="E22" s="5"/>
      <c r="F22" s="36">
        <f>IF(D23=0,0,D23-D18)</f>
        <v>240</v>
      </c>
      <c r="H22" s="71">
        <f>F22/(365/12)</f>
        <v>7.8904109589041092</v>
      </c>
      <c r="I22" s="2" t="s">
        <v>92</v>
      </c>
      <c r="J22" s="2"/>
    </row>
    <row r="23" spans="2:11" ht="25" customHeight="1" x14ac:dyDescent="0.4">
      <c r="B23" s="5" t="s">
        <v>8</v>
      </c>
      <c r="C23" s="8"/>
      <c r="D23" s="9">
        <v>44475</v>
      </c>
      <c r="E23" s="26" t="s">
        <v>26</v>
      </c>
      <c r="F23" s="9">
        <v>44477</v>
      </c>
    </row>
    <row r="24" spans="2:11" ht="20.149999999999999" customHeight="1" x14ac:dyDescent="0.4">
      <c r="B24" s="1" t="s">
        <v>22</v>
      </c>
      <c r="C24" s="2"/>
      <c r="D24" s="11">
        <v>9</v>
      </c>
      <c r="E24" s="1" t="s">
        <v>24</v>
      </c>
      <c r="F24" s="21">
        <v>4500</v>
      </c>
    </row>
    <row r="25" spans="2:11" ht="15.45" x14ac:dyDescent="0.4">
      <c r="B25" s="1"/>
      <c r="C25" s="2"/>
      <c r="D25" s="12"/>
      <c r="E25" s="1" t="s">
        <v>25</v>
      </c>
      <c r="F25" s="23">
        <f>IF(D24=0,0,F24/D24)</f>
        <v>500</v>
      </c>
    </row>
    <row r="26" spans="2:11" ht="20.149999999999999" customHeight="1" x14ac:dyDescent="0.4">
      <c r="B26" s="1" t="s">
        <v>23</v>
      </c>
      <c r="C26" s="13"/>
      <c r="D26" s="11">
        <v>8</v>
      </c>
      <c r="E26" s="1" t="s">
        <v>24</v>
      </c>
      <c r="F26" s="21">
        <v>3800</v>
      </c>
    </row>
    <row r="27" spans="2:11" ht="15.45" x14ac:dyDescent="0.4">
      <c r="B27" s="1" t="s">
        <v>17</v>
      </c>
      <c r="C27" s="13"/>
      <c r="D27" s="47">
        <f>D24+D26</f>
        <v>17</v>
      </c>
      <c r="E27" s="1" t="s">
        <v>39</v>
      </c>
      <c r="F27" s="23">
        <f>IF(D26=0,0,F26/D26)</f>
        <v>475</v>
      </c>
    </row>
    <row r="28" spans="2:11" ht="15.45" x14ac:dyDescent="0.4">
      <c r="B28" s="1" t="s">
        <v>18</v>
      </c>
      <c r="C28" s="13"/>
      <c r="D28" s="22">
        <f>F24+F26</f>
        <v>8300</v>
      </c>
      <c r="E28" s="1"/>
      <c r="F28" s="17"/>
    </row>
    <row r="29" spans="2:11" ht="15.45" x14ac:dyDescent="0.4">
      <c r="B29" s="1" t="s">
        <v>19</v>
      </c>
      <c r="C29" s="13"/>
      <c r="D29" s="22">
        <f>IF(D27=0,0,D28/D27)</f>
        <v>488.23529411764707</v>
      </c>
      <c r="E29" s="50" t="s">
        <v>54</v>
      </c>
      <c r="F29" s="51">
        <f>IF(D29=0," ",D29*F33)</f>
        <v>415</v>
      </c>
      <c r="H29" s="1" t="s">
        <v>57</v>
      </c>
    </row>
    <row r="30" spans="2:11" ht="15.45" x14ac:dyDescent="0.4">
      <c r="B30" s="1"/>
      <c r="C30" s="13"/>
      <c r="D30" s="22"/>
      <c r="E30" s="50"/>
      <c r="F30" s="51"/>
      <c r="H30" s="1"/>
    </row>
    <row r="31" spans="2:11" ht="15.45" x14ac:dyDescent="0.4">
      <c r="B31" s="1" t="s">
        <v>82</v>
      </c>
      <c r="C31" s="13"/>
      <c r="D31" s="22"/>
      <c r="F31" s="44"/>
      <c r="H31" s="1" t="s">
        <v>81</v>
      </c>
    </row>
    <row r="32" spans="2:11" ht="15.45" x14ac:dyDescent="0.4">
      <c r="B32" s="1" t="s">
        <v>86</v>
      </c>
      <c r="C32" s="13"/>
      <c r="E32" s="51">
        <f>F17-F31</f>
        <v>20</v>
      </c>
      <c r="F32" s="5" t="s">
        <v>50</v>
      </c>
      <c r="H32" s="1" t="s">
        <v>51</v>
      </c>
    </row>
    <row r="33" spans="2:18" ht="15.45" x14ac:dyDescent="0.4">
      <c r="B33" s="1"/>
      <c r="C33" s="13"/>
      <c r="D33" s="22"/>
      <c r="E33" s="67"/>
      <c r="F33" s="42">
        <f>IF(E32&lt;=0,0,(D27/E32))</f>
        <v>0.85</v>
      </c>
      <c r="H33" s="1"/>
    </row>
    <row r="34" spans="2:18" ht="15.75" customHeight="1" x14ac:dyDescent="0.4">
      <c r="B34" s="1" t="s">
        <v>21</v>
      </c>
      <c r="C34" s="13"/>
      <c r="D34" s="8"/>
      <c r="E34" s="1"/>
      <c r="H34" s="1"/>
    </row>
    <row r="35" spans="2:18" ht="17.600000000000001" x14ac:dyDescent="0.4">
      <c r="B35" s="3" t="s">
        <v>13</v>
      </c>
      <c r="C35" s="13"/>
      <c r="D35" s="8"/>
      <c r="E35" s="1" t="s">
        <v>16</v>
      </c>
      <c r="F35" s="2">
        <f>F36-D36</f>
        <v>1</v>
      </c>
    </row>
    <row r="36" spans="2:18" ht="15.45" x14ac:dyDescent="0.4">
      <c r="B36" s="5" t="s">
        <v>0</v>
      </c>
      <c r="C36" s="13"/>
      <c r="D36" s="20">
        <v>44475</v>
      </c>
      <c r="E36" s="1" t="s">
        <v>1</v>
      </c>
      <c r="F36" s="20">
        <v>44476</v>
      </c>
    </row>
    <row r="37" spans="2:18" ht="15.45" x14ac:dyDescent="0.4">
      <c r="C37" s="13"/>
      <c r="D37" s="8"/>
      <c r="E37" s="6"/>
      <c r="F37" s="13"/>
    </row>
    <row r="38" spans="2:18" ht="15.45" x14ac:dyDescent="0.4">
      <c r="B38" s="6" t="s">
        <v>2</v>
      </c>
      <c r="C38" s="13"/>
      <c r="D38" s="21">
        <v>20</v>
      </c>
      <c r="E38" s="6"/>
      <c r="F38" s="13"/>
    </row>
    <row r="39" spans="2:18" ht="15.45" x14ac:dyDescent="0.4">
      <c r="B39" s="6" t="s">
        <v>3</v>
      </c>
      <c r="C39" s="13"/>
      <c r="D39" s="21">
        <v>18</v>
      </c>
      <c r="E39" s="6" t="s">
        <v>4</v>
      </c>
      <c r="F39" s="11">
        <v>2</v>
      </c>
      <c r="G39" s="40" t="str">
        <f>IF(D39+F39=D38," ",R40)</f>
        <v xml:space="preserve"> </v>
      </c>
    </row>
    <row r="40" spans="2:18" ht="40" customHeight="1" x14ac:dyDescent="0.4">
      <c r="B40" s="24" t="s">
        <v>27</v>
      </c>
      <c r="C40" s="13"/>
      <c r="D40" s="27">
        <f>IF(OR($D$39=0,$D$38=0)," ",D39/D38)</f>
        <v>0.9</v>
      </c>
      <c r="E40" s="25" t="s">
        <v>29</v>
      </c>
      <c r="F40" s="27">
        <f>IF(OR($D$39=0,$F$12=0)," ",D39/F12)</f>
        <v>0.9</v>
      </c>
      <c r="R40" s="39" t="s">
        <v>47</v>
      </c>
    </row>
    <row r="41" spans="2:18" ht="15.45" x14ac:dyDescent="0.4">
      <c r="B41" s="90" t="s">
        <v>7</v>
      </c>
      <c r="C41" s="91"/>
      <c r="D41" s="91"/>
      <c r="E41" s="91"/>
      <c r="F41" s="91"/>
    </row>
    <row r="42" spans="2:18" ht="20.149999999999999" customHeight="1" x14ac:dyDescent="0.35">
      <c r="B42" s="92" t="s">
        <v>110</v>
      </c>
      <c r="C42" s="93"/>
      <c r="D42" s="93"/>
      <c r="E42" s="93"/>
      <c r="F42" s="93"/>
    </row>
    <row r="43" spans="2:18" ht="20.149999999999999" customHeight="1" x14ac:dyDescent="0.35">
      <c r="B43" s="92"/>
      <c r="C43" s="93"/>
      <c r="D43" s="93"/>
      <c r="E43" s="93"/>
      <c r="F43" s="93"/>
    </row>
    <row r="44" spans="2:18" ht="20.149999999999999" customHeight="1" x14ac:dyDescent="0.35">
      <c r="B44" s="92"/>
      <c r="C44" s="93"/>
      <c r="D44" s="93"/>
      <c r="E44" s="93"/>
      <c r="F44" s="93"/>
    </row>
    <row r="45" spans="2:18" x14ac:dyDescent="0.3">
      <c r="B45" s="28" t="s">
        <v>30</v>
      </c>
    </row>
  </sheetData>
  <sheetProtection sheet="1" objects="1" scenarios="1"/>
  <mergeCells count="9">
    <mergeCell ref="B43:F43"/>
    <mergeCell ref="B44:F44"/>
    <mergeCell ref="B1:F1"/>
    <mergeCell ref="C4:D4"/>
    <mergeCell ref="C5:D5"/>
    <mergeCell ref="C6:F6"/>
    <mergeCell ref="B41:F41"/>
    <mergeCell ref="B42:F42"/>
    <mergeCell ref="B2:F2"/>
  </mergeCells>
  <pageMargins left="0.95" right="0.45" top="0.75" bottom="0.75" header="0.3" footer="0.3"/>
  <pageSetup scale="84" orientation="portrait"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25"/>
  <sheetViews>
    <sheetView topLeftCell="A11" workbookViewId="0">
      <selection activeCell="F25" sqref="F25"/>
    </sheetView>
  </sheetViews>
  <sheetFormatPr defaultRowHeight="12.45" x14ac:dyDescent="0.3"/>
  <cols>
    <col min="1" max="1" width="5.84375" customWidth="1"/>
    <col min="2" max="2" width="28.15234375" customWidth="1"/>
    <col min="3" max="3" width="6.53515625" customWidth="1"/>
    <col min="4" max="4" width="15.53515625" customWidth="1"/>
    <col min="5" max="5" width="21.53515625" customWidth="1"/>
    <col min="6" max="6" width="15.84375" customWidth="1"/>
  </cols>
  <sheetData>
    <row r="1" spans="2:6" ht="17.600000000000001" x14ac:dyDescent="0.4">
      <c r="B1" s="94" t="s">
        <v>41</v>
      </c>
      <c r="C1" s="95"/>
      <c r="D1" s="95"/>
      <c r="E1" s="95"/>
      <c r="F1" s="95"/>
    </row>
    <row r="2" spans="2:6" ht="17.600000000000001" x14ac:dyDescent="0.4">
      <c r="B2" s="94" t="s">
        <v>43</v>
      </c>
      <c r="C2" s="103"/>
      <c r="D2" s="103"/>
      <c r="E2" s="103"/>
      <c r="F2" s="103"/>
    </row>
    <row r="3" spans="2:6" ht="17.600000000000001" x14ac:dyDescent="0.4">
      <c r="B3" s="7"/>
      <c r="C3" s="14"/>
      <c r="D3" s="14"/>
      <c r="E3" s="14"/>
      <c r="F3" s="14"/>
    </row>
    <row r="4" spans="2:6" ht="15.45" x14ac:dyDescent="0.4">
      <c r="B4" s="1" t="s">
        <v>6</v>
      </c>
      <c r="C4" s="98">
        <v>44511</v>
      </c>
      <c r="D4" s="99"/>
    </row>
    <row r="5" spans="2:6" ht="15.45" x14ac:dyDescent="0.4">
      <c r="B5" s="1" t="s">
        <v>48</v>
      </c>
      <c r="C5" s="96"/>
      <c r="D5" s="97"/>
      <c r="E5" s="1"/>
    </row>
    <row r="6" spans="2:6" ht="20.149999999999999" customHeight="1" x14ac:dyDescent="0.4">
      <c r="B6" s="1" t="s">
        <v>15</v>
      </c>
      <c r="C6" s="100" t="s">
        <v>80</v>
      </c>
      <c r="D6" s="101"/>
      <c r="E6" s="101"/>
      <c r="F6" s="102"/>
    </row>
    <row r="7" spans="2:6" ht="20.149999999999999" customHeight="1" x14ac:dyDescent="0.4">
      <c r="B7" s="1"/>
      <c r="C7" s="37"/>
      <c r="D7" s="13"/>
      <c r="E7" s="13"/>
      <c r="F7" s="13"/>
    </row>
    <row r="8" spans="2:6" ht="15.45" x14ac:dyDescent="0.4">
      <c r="B8" s="1" t="s">
        <v>44</v>
      </c>
    </row>
    <row r="9" spans="2:6" ht="20.149999999999999" customHeight="1" x14ac:dyDescent="0.4">
      <c r="B9" s="5" t="s">
        <v>45</v>
      </c>
      <c r="C9" s="2"/>
      <c r="D9" s="8"/>
      <c r="E9" s="1" t="s">
        <v>28</v>
      </c>
      <c r="F9" s="2">
        <f>F10-D10</f>
        <v>67</v>
      </c>
    </row>
    <row r="10" spans="2:6" ht="30" customHeight="1" x14ac:dyDescent="0.4">
      <c r="B10" s="15" t="s">
        <v>46</v>
      </c>
      <c r="C10" s="2"/>
      <c r="D10" s="66">
        <f>BreedingDates!D24</f>
        <v>44311</v>
      </c>
      <c r="E10" s="15" t="s">
        <v>5</v>
      </c>
      <c r="F10" s="66">
        <f>BreedingDates!F24</f>
        <v>44378</v>
      </c>
    </row>
    <row r="11" spans="2:6" ht="15" customHeight="1" x14ac:dyDescent="0.4">
      <c r="B11" s="5"/>
      <c r="C11" s="2"/>
      <c r="D11" s="10"/>
      <c r="E11" s="5"/>
      <c r="F11" s="4"/>
    </row>
    <row r="12" spans="2:6" ht="30" customHeight="1" x14ac:dyDescent="0.4">
      <c r="B12" s="5" t="s">
        <v>40</v>
      </c>
      <c r="C12" s="2"/>
      <c r="D12" s="10"/>
      <c r="E12" s="5"/>
      <c r="F12" s="18">
        <v>30</v>
      </c>
    </row>
    <row r="13" spans="2:6" ht="15.45" x14ac:dyDescent="0.4">
      <c r="B13" s="1" t="s">
        <v>21</v>
      </c>
      <c r="C13" s="13"/>
      <c r="D13" s="8"/>
      <c r="E13" s="1"/>
      <c r="F13" s="17"/>
    </row>
    <row r="14" spans="2:6" ht="17.600000000000001" x14ac:dyDescent="0.4">
      <c r="B14" s="3" t="s">
        <v>13</v>
      </c>
      <c r="C14" s="13"/>
      <c r="D14" s="8"/>
      <c r="E14" s="1" t="s">
        <v>16</v>
      </c>
      <c r="F14" s="2">
        <f>F15-D15</f>
        <v>30</v>
      </c>
    </row>
    <row r="15" spans="2:6" ht="30" customHeight="1" x14ac:dyDescent="0.4">
      <c r="B15" s="5" t="s">
        <v>0</v>
      </c>
      <c r="C15" s="13"/>
      <c r="D15" s="20">
        <v>44458</v>
      </c>
      <c r="E15" s="1" t="s">
        <v>1</v>
      </c>
      <c r="F15" s="20">
        <v>44488</v>
      </c>
    </row>
    <row r="16" spans="2:6" ht="15.45" x14ac:dyDescent="0.4">
      <c r="C16" s="13"/>
      <c r="D16" s="8"/>
      <c r="E16" s="6"/>
      <c r="F16" s="13"/>
    </row>
    <row r="17" spans="2:18" ht="30" customHeight="1" x14ac:dyDescent="0.4">
      <c r="B17" s="6" t="s">
        <v>2</v>
      </c>
      <c r="C17" s="13"/>
      <c r="D17" s="21">
        <v>30</v>
      </c>
      <c r="E17" s="6"/>
      <c r="F17" s="13"/>
    </row>
    <row r="18" spans="2:18" ht="15.45" x14ac:dyDescent="0.4">
      <c r="B18" s="6"/>
      <c r="C18" s="13"/>
      <c r="D18" s="35"/>
      <c r="E18" s="6"/>
      <c r="F18" s="13"/>
    </row>
    <row r="19" spans="2:18" ht="30" customHeight="1" x14ac:dyDescent="0.4">
      <c r="B19" s="6" t="s">
        <v>3</v>
      </c>
      <c r="C19" s="13"/>
      <c r="D19" s="21">
        <v>28</v>
      </c>
      <c r="E19" s="6" t="s">
        <v>4</v>
      </c>
      <c r="F19" s="11">
        <v>2</v>
      </c>
      <c r="G19" s="40" t="str">
        <f>IF(D19+F19=D17," ",R20)</f>
        <v xml:space="preserve"> </v>
      </c>
    </row>
    <row r="20" spans="2:18" ht="40" customHeight="1" x14ac:dyDescent="0.4">
      <c r="B20" s="24" t="s">
        <v>27</v>
      </c>
      <c r="C20" s="13"/>
      <c r="D20" s="27">
        <f>IF(OR($D$19=0,$D$17=0)," ",D19/D17)</f>
        <v>0.93333333333333335</v>
      </c>
      <c r="E20" s="25" t="s">
        <v>29</v>
      </c>
      <c r="F20" s="27">
        <f>IF(OR($D$19=0,$F$12=0)," ",D19/F12)</f>
        <v>0.93333333333333335</v>
      </c>
      <c r="R20" s="39" t="s">
        <v>47</v>
      </c>
    </row>
    <row r="21" spans="2:18" ht="15.45" x14ac:dyDescent="0.4">
      <c r="B21" s="90" t="s">
        <v>7</v>
      </c>
      <c r="C21" s="91"/>
      <c r="D21" s="91"/>
      <c r="E21" s="91"/>
      <c r="F21" s="91"/>
    </row>
    <row r="22" spans="2:18" ht="20.149999999999999" customHeight="1" x14ac:dyDescent="0.35">
      <c r="B22" s="92"/>
      <c r="C22" s="93"/>
      <c r="D22" s="93"/>
      <c r="E22" s="93"/>
      <c r="F22" s="93"/>
    </row>
    <row r="23" spans="2:18" ht="20.149999999999999" customHeight="1" x14ac:dyDescent="0.35">
      <c r="B23" s="92"/>
      <c r="C23" s="93"/>
      <c r="D23" s="93"/>
      <c r="E23" s="93"/>
      <c r="F23" s="93"/>
    </row>
    <row r="24" spans="2:18" ht="20.149999999999999" customHeight="1" x14ac:dyDescent="0.35">
      <c r="B24" s="92"/>
      <c r="C24" s="93"/>
      <c r="D24" s="93"/>
      <c r="E24" s="93"/>
      <c r="F24" s="93"/>
    </row>
    <row r="25" spans="2:18" x14ac:dyDescent="0.3">
      <c r="B25" s="28" t="s">
        <v>30</v>
      </c>
    </row>
  </sheetData>
  <sheetProtection sheet="1" objects="1" scenarios="1"/>
  <mergeCells count="9">
    <mergeCell ref="B23:F23"/>
    <mergeCell ref="B24:F24"/>
    <mergeCell ref="B1:F1"/>
    <mergeCell ref="C4:D4"/>
    <mergeCell ref="C5:D5"/>
    <mergeCell ref="C6:F6"/>
    <mergeCell ref="B21:F21"/>
    <mergeCell ref="B22:F22"/>
    <mergeCell ref="B2:F2"/>
  </mergeCells>
  <pageMargins left="0.95" right="0.45" top="0.75" bottom="0.75" header="0.3" footer="0.3"/>
  <pageSetup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8"/>
  <sheetViews>
    <sheetView topLeftCell="A3" workbookViewId="0">
      <selection activeCell="B47" sqref="B47"/>
    </sheetView>
  </sheetViews>
  <sheetFormatPr defaultRowHeight="12.45" x14ac:dyDescent="0.3"/>
  <cols>
    <col min="2" max="2" width="53.15234375" customWidth="1"/>
    <col min="3" max="3" width="12.15234375" customWidth="1"/>
    <col min="4" max="4" width="12.84375" customWidth="1"/>
    <col min="5" max="5" width="11.23046875" customWidth="1"/>
  </cols>
  <sheetData>
    <row r="2" spans="2:6" ht="17.600000000000001" x14ac:dyDescent="0.4">
      <c r="B2" s="85" t="s">
        <v>106</v>
      </c>
      <c r="C2" s="85"/>
      <c r="D2" s="85"/>
      <c r="E2" s="85"/>
    </row>
    <row r="3" spans="2:6" ht="15" x14ac:dyDescent="0.35">
      <c r="B3" s="2"/>
      <c r="C3" s="2"/>
      <c r="D3" s="2"/>
      <c r="E3" s="2"/>
      <c r="F3" s="2"/>
    </row>
    <row r="4" spans="2:6" ht="15.45" x14ac:dyDescent="0.4">
      <c r="B4" s="1" t="s">
        <v>66</v>
      </c>
      <c r="C4" s="69">
        <f>BreedingDates!D28</f>
        <v>2020</v>
      </c>
      <c r="D4" s="2"/>
      <c r="E4" s="2"/>
      <c r="F4" s="2"/>
    </row>
    <row r="5" spans="2:6" ht="15" x14ac:dyDescent="0.35">
      <c r="B5" s="2"/>
      <c r="C5" s="2"/>
      <c r="D5" s="2"/>
      <c r="E5" s="2"/>
      <c r="F5" s="2"/>
    </row>
    <row r="6" spans="2:6" ht="15.45" x14ac:dyDescent="0.4">
      <c r="B6" s="2"/>
      <c r="C6" s="78" t="s">
        <v>96</v>
      </c>
      <c r="D6" s="78" t="s">
        <v>94</v>
      </c>
      <c r="E6" s="78"/>
      <c r="F6" s="2"/>
    </row>
    <row r="7" spans="2:6" ht="15.45" x14ac:dyDescent="0.4">
      <c r="B7" s="2"/>
      <c r="C7" s="78" t="s">
        <v>97</v>
      </c>
      <c r="D7" s="78" t="s">
        <v>95</v>
      </c>
      <c r="E7" s="78" t="s">
        <v>98</v>
      </c>
      <c r="F7" s="2"/>
    </row>
    <row r="8" spans="2:6" ht="15.45" x14ac:dyDescent="0.4">
      <c r="B8" s="1" t="s">
        <v>22</v>
      </c>
      <c r="C8" s="2">
        <f>'1. Cow Herd Data '!D24</f>
        <v>45</v>
      </c>
      <c r="D8" s="2">
        <f>'2. FirstCalfHeiferData'!D24</f>
        <v>9</v>
      </c>
      <c r="E8" s="2">
        <f>C8+D8</f>
        <v>54</v>
      </c>
      <c r="F8" s="2"/>
    </row>
    <row r="9" spans="2:6" ht="15" x14ac:dyDescent="0.35">
      <c r="B9" s="2" t="str">
        <f>'1. Cow Herd Data '!E24</f>
        <v xml:space="preserve">     Weight - Lb.</v>
      </c>
      <c r="C9" s="73">
        <f>'1. Cow Herd Data '!F24</f>
        <v>24750</v>
      </c>
      <c r="D9" s="73">
        <f>'2. FirstCalfHeiferData'!F24</f>
        <v>4500</v>
      </c>
      <c r="E9" s="73">
        <f>C9+D9</f>
        <v>29250</v>
      </c>
      <c r="F9" s="2"/>
    </row>
    <row r="10" spans="2:6" ht="15" x14ac:dyDescent="0.35">
      <c r="B10" s="2" t="s">
        <v>100</v>
      </c>
      <c r="C10" s="72">
        <f>C9/C8</f>
        <v>550</v>
      </c>
      <c r="D10" s="72">
        <f t="shared" ref="D10:E10" si="0">D9/D8</f>
        <v>500</v>
      </c>
      <c r="E10" s="72">
        <f t="shared" si="0"/>
        <v>541.66666666666663</v>
      </c>
      <c r="F10" s="2"/>
    </row>
    <row r="11" spans="2:6" ht="15.45" x14ac:dyDescent="0.4">
      <c r="B11" s="1"/>
      <c r="C11" s="2"/>
      <c r="D11" s="2"/>
      <c r="E11" s="2"/>
      <c r="F11" s="2"/>
    </row>
    <row r="12" spans="2:6" ht="15.45" x14ac:dyDescent="0.4">
      <c r="B12" s="1" t="s">
        <v>23</v>
      </c>
      <c r="C12" s="2">
        <f>'1. Cow Herd Data '!D26</f>
        <v>44</v>
      </c>
      <c r="D12" s="2">
        <f>'2. FirstCalfHeiferData'!D26</f>
        <v>8</v>
      </c>
      <c r="E12" s="2">
        <f>C12+D12</f>
        <v>52</v>
      </c>
      <c r="F12" s="2"/>
    </row>
    <row r="13" spans="2:6" ht="15" x14ac:dyDescent="0.35">
      <c r="B13" s="2" t="str">
        <f>'1. Cow Herd Data '!E26</f>
        <v xml:space="preserve">     Weight - Lb.</v>
      </c>
      <c r="C13" s="73">
        <f>'1. Cow Herd Data '!F26</f>
        <v>22880</v>
      </c>
      <c r="D13" s="73">
        <f>'2. FirstCalfHeiferData'!F26</f>
        <v>3800</v>
      </c>
      <c r="E13" s="73">
        <f>C13+D13</f>
        <v>26680</v>
      </c>
      <c r="F13" s="2"/>
    </row>
    <row r="14" spans="2:6" ht="15" x14ac:dyDescent="0.35">
      <c r="B14" s="2" t="s">
        <v>100</v>
      </c>
      <c r="C14" s="72">
        <f>C13/C12</f>
        <v>520</v>
      </c>
      <c r="D14" s="72">
        <f t="shared" ref="D14" si="1">D13/D12</f>
        <v>475</v>
      </c>
      <c r="E14" s="72">
        <f t="shared" ref="E14" si="2">E13/E12</f>
        <v>513.07692307692309</v>
      </c>
      <c r="F14" s="2"/>
    </row>
    <row r="15" spans="2:6" ht="15.45" x14ac:dyDescent="0.4">
      <c r="B15" s="1"/>
      <c r="C15" s="2"/>
      <c r="D15" s="2"/>
      <c r="E15" s="72"/>
      <c r="F15" s="2"/>
    </row>
    <row r="16" spans="2:6" ht="15.45" x14ac:dyDescent="0.4">
      <c r="B16" s="1" t="s">
        <v>102</v>
      </c>
      <c r="C16" s="1">
        <f>C8+C12</f>
        <v>89</v>
      </c>
      <c r="D16" s="1">
        <f t="shared" ref="D16:E16" si="3">D8+D12</f>
        <v>17</v>
      </c>
      <c r="E16" s="1">
        <f t="shared" si="3"/>
        <v>106</v>
      </c>
      <c r="F16" s="2"/>
    </row>
    <row r="17" spans="2:6" ht="15.45" x14ac:dyDescent="0.4">
      <c r="B17" s="1" t="s">
        <v>101</v>
      </c>
      <c r="C17" s="75">
        <f>C9+C13</f>
        <v>47630</v>
      </c>
      <c r="D17" s="75">
        <f>D9+D13</f>
        <v>8300</v>
      </c>
      <c r="E17" s="76">
        <f>C17+D17</f>
        <v>55930</v>
      </c>
      <c r="F17" s="2"/>
    </row>
    <row r="18" spans="2:6" ht="15.45" x14ac:dyDescent="0.4">
      <c r="B18" s="1" t="s">
        <v>100</v>
      </c>
      <c r="C18" s="69">
        <f>C17/C16</f>
        <v>535.16853932584274</v>
      </c>
      <c r="D18" s="69">
        <f>D17/D16</f>
        <v>488.23529411764707</v>
      </c>
      <c r="E18" s="69">
        <f>E17/E16</f>
        <v>527.64150943396226</v>
      </c>
      <c r="F18" s="2"/>
    </row>
    <row r="19" spans="2:6" ht="15.45" x14ac:dyDescent="0.4">
      <c r="B19" s="1"/>
      <c r="C19" s="74"/>
      <c r="D19" s="74"/>
      <c r="E19" s="74"/>
      <c r="F19" s="2"/>
    </row>
    <row r="20" spans="2:6" ht="15" x14ac:dyDescent="0.35">
      <c r="B20" s="2"/>
      <c r="C20" s="2"/>
      <c r="D20" s="2"/>
      <c r="E20" s="2"/>
      <c r="F20" s="2"/>
    </row>
    <row r="21" spans="2:6" ht="15.45" x14ac:dyDescent="0.4">
      <c r="B21" s="1" t="s">
        <v>99</v>
      </c>
      <c r="C21" s="1">
        <f>'1. Cow Herd Data '!E32</f>
        <v>100</v>
      </c>
      <c r="D21" s="1">
        <f>'2. FirstCalfHeiferData'!E32</f>
        <v>20</v>
      </c>
      <c r="E21" s="1">
        <f>C21+D21</f>
        <v>120</v>
      </c>
      <c r="F21" s="2"/>
    </row>
    <row r="22" spans="2:6" ht="15" x14ac:dyDescent="0.35">
      <c r="B22" s="2"/>
      <c r="C22" s="2"/>
      <c r="D22" s="2"/>
      <c r="E22" s="2"/>
      <c r="F22" s="2"/>
    </row>
    <row r="23" spans="2:6" ht="15.45" x14ac:dyDescent="0.4">
      <c r="B23" s="79" t="s">
        <v>50</v>
      </c>
      <c r="C23" s="80">
        <f>C16/C21</f>
        <v>0.89</v>
      </c>
      <c r="D23" s="80">
        <f>D16/D21</f>
        <v>0.85</v>
      </c>
      <c r="E23" s="80">
        <f>E16/E21</f>
        <v>0.8833333333333333</v>
      </c>
      <c r="F23" s="2"/>
    </row>
    <row r="24" spans="2:6" ht="15.45" x14ac:dyDescent="0.4">
      <c r="B24" s="5"/>
      <c r="C24" s="77"/>
      <c r="D24" s="77"/>
      <c r="E24" s="77"/>
      <c r="F24" s="2"/>
    </row>
    <row r="25" spans="2:6" ht="15.45" x14ac:dyDescent="0.4">
      <c r="B25" s="81" t="s">
        <v>107</v>
      </c>
      <c r="C25" s="82">
        <f>C23*C18</f>
        <v>476.30000000000007</v>
      </c>
      <c r="D25" s="82">
        <f>D23*D18</f>
        <v>415</v>
      </c>
      <c r="E25" s="82">
        <f>E23*E18</f>
        <v>466.08333333333331</v>
      </c>
      <c r="F25" s="2"/>
    </row>
    <row r="26" spans="2:6" ht="15" x14ac:dyDescent="0.35">
      <c r="B26" s="2"/>
      <c r="C26" s="2"/>
      <c r="D26" s="2"/>
      <c r="E26" s="2"/>
      <c r="F26" s="2"/>
    </row>
    <row r="27" spans="2:6" ht="15" x14ac:dyDescent="0.35">
      <c r="B27" s="2"/>
      <c r="C27" s="2"/>
      <c r="D27" s="2"/>
      <c r="E27" s="2"/>
      <c r="F27" s="2"/>
    </row>
    <row r="28" spans="2:6" ht="15" x14ac:dyDescent="0.35">
      <c r="B28" s="2"/>
      <c r="F28" s="2"/>
    </row>
    <row r="29" spans="2:6" ht="15.45" x14ac:dyDescent="0.4">
      <c r="B29" s="5" t="s">
        <v>103</v>
      </c>
      <c r="C29" s="69">
        <f>BreedingDates!D5</f>
        <v>2021</v>
      </c>
      <c r="F29" s="2"/>
    </row>
    <row r="30" spans="2:6" ht="15" x14ac:dyDescent="0.35">
      <c r="B30" s="2"/>
      <c r="C30" s="2"/>
      <c r="D30" s="2"/>
      <c r="E30" s="2"/>
      <c r="F30" s="2"/>
    </row>
    <row r="31" spans="2:6" ht="15.45" x14ac:dyDescent="0.4">
      <c r="B31" s="2"/>
      <c r="C31" s="78" t="s">
        <v>96</v>
      </c>
      <c r="D31" s="78" t="s">
        <v>94</v>
      </c>
      <c r="E31" s="78" t="s">
        <v>104</v>
      </c>
      <c r="F31" s="2"/>
    </row>
    <row r="32" spans="2:6" ht="15.45" x14ac:dyDescent="0.4">
      <c r="B32" s="2"/>
      <c r="C32" s="78" t="s">
        <v>97</v>
      </c>
      <c r="D32" s="78" t="s">
        <v>95</v>
      </c>
      <c r="E32" s="78" t="s">
        <v>95</v>
      </c>
      <c r="F32" s="2"/>
    </row>
    <row r="33" spans="2:6" ht="15.45" x14ac:dyDescent="0.4">
      <c r="B33" s="1" t="s">
        <v>105</v>
      </c>
      <c r="C33" s="83">
        <f>'1. Cow Herd Data '!F12</f>
        <v>100</v>
      </c>
      <c r="D33" s="83">
        <f>'2. FirstCalfHeiferData'!F12</f>
        <v>20</v>
      </c>
      <c r="E33" s="83">
        <f>'3. ReplacementHeiferData'!F12</f>
        <v>30</v>
      </c>
      <c r="F33" s="2"/>
    </row>
    <row r="35" spans="2:6" ht="15.45" x14ac:dyDescent="0.4">
      <c r="B35" s="6" t="s">
        <v>56</v>
      </c>
      <c r="C35" s="2">
        <f>'1. Cow Herd Data '!D38</f>
        <v>100</v>
      </c>
      <c r="D35" s="83">
        <f>'2. FirstCalfHeiferData'!D38</f>
        <v>20</v>
      </c>
      <c r="E35" s="2">
        <f>'3. ReplacementHeiferData'!D17</f>
        <v>30</v>
      </c>
    </row>
    <row r="36" spans="2:6" ht="15.45" x14ac:dyDescent="0.4">
      <c r="B36" s="6" t="s">
        <v>3</v>
      </c>
      <c r="C36" s="2">
        <f>'1. Cow Herd Data '!D39</f>
        <v>89</v>
      </c>
      <c r="D36" s="2">
        <f>'2. FirstCalfHeiferData'!D39</f>
        <v>18</v>
      </c>
      <c r="E36" s="2">
        <f>'3. ReplacementHeiferData'!D19</f>
        <v>28</v>
      </c>
    </row>
    <row r="37" spans="2:6" ht="15.45" x14ac:dyDescent="0.4">
      <c r="B37" s="6" t="s">
        <v>4</v>
      </c>
      <c r="C37" s="2">
        <f>'1. Cow Herd Data '!F39</f>
        <v>11</v>
      </c>
      <c r="D37" s="2">
        <f>'2. FirstCalfHeiferData'!F39</f>
        <v>2</v>
      </c>
      <c r="E37" s="2">
        <f>'3. ReplacementHeiferData'!F19</f>
        <v>2</v>
      </c>
    </row>
    <row r="38" spans="2:6" ht="15.45" x14ac:dyDescent="0.4">
      <c r="B38" s="84" t="s">
        <v>27</v>
      </c>
      <c r="C38" s="80">
        <f>C36/C35</f>
        <v>0.89</v>
      </c>
      <c r="D38" s="80">
        <f t="shared" ref="D38:E38" si="4">D36/D35</f>
        <v>0.9</v>
      </c>
      <c r="E38" s="80">
        <f t="shared" si="4"/>
        <v>0.93333333333333335</v>
      </c>
    </row>
  </sheetData>
  <sheetProtection sheet="1" objects="1" scenarios="1"/>
  <mergeCells count="1">
    <mergeCell ref="B2:E2"/>
  </mergeCells>
  <pageMargins left="0.95" right="0.45" top="0.75" bottom="0.75" header="0.3" footer="0.3"/>
  <pageSetup orientation="portrait"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33"/>
  <sheetViews>
    <sheetView topLeftCell="A5" workbookViewId="0">
      <selection activeCell="C16" sqref="C16"/>
    </sheetView>
  </sheetViews>
  <sheetFormatPr defaultRowHeight="12.45" x14ac:dyDescent="0.3"/>
  <cols>
    <col min="2" max="2" width="95.4609375" customWidth="1"/>
  </cols>
  <sheetData>
    <row r="1" spans="2:2" x14ac:dyDescent="0.3">
      <c r="B1" s="28"/>
    </row>
    <row r="2" spans="2:2" ht="15" customHeight="1" x14ac:dyDescent="0.4">
      <c r="B2" s="29" t="s">
        <v>31</v>
      </c>
    </row>
    <row r="3" spans="2:2" ht="15" customHeight="1" x14ac:dyDescent="0.4">
      <c r="B3" s="29"/>
    </row>
    <row r="4" spans="2:2" ht="30" customHeight="1" x14ac:dyDescent="0.4">
      <c r="B4" s="33" t="s">
        <v>38</v>
      </c>
    </row>
    <row r="5" spans="2:2" ht="17.600000000000001" x14ac:dyDescent="0.4">
      <c r="B5" s="29"/>
    </row>
    <row r="6" spans="2:2" ht="46.3" x14ac:dyDescent="0.4">
      <c r="B6" s="30" t="s">
        <v>32</v>
      </c>
    </row>
    <row r="7" spans="2:2" ht="15.45" x14ac:dyDescent="0.4">
      <c r="B7" s="30"/>
    </row>
    <row r="8" spans="2:2" ht="138.9" x14ac:dyDescent="0.4">
      <c r="B8" s="30" t="s">
        <v>33</v>
      </c>
    </row>
    <row r="9" spans="2:2" ht="15" x14ac:dyDescent="0.35">
      <c r="B9" s="31"/>
    </row>
    <row r="10" spans="2:2" ht="46.3" x14ac:dyDescent="0.4">
      <c r="B10" s="30" t="s">
        <v>34</v>
      </c>
    </row>
    <row r="11" spans="2:2" ht="15.45" x14ac:dyDescent="0.4">
      <c r="B11" s="30"/>
    </row>
    <row r="12" spans="2:2" ht="61.75" x14ac:dyDescent="0.4">
      <c r="B12" s="30" t="s">
        <v>35</v>
      </c>
    </row>
    <row r="13" spans="2:2" ht="15.45" x14ac:dyDescent="0.4">
      <c r="B13" s="30"/>
    </row>
    <row r="14" spans="2:2" ht="30.9" x14ac:dyDescent="0.4">
      <c r="B14" s="30" t="s">
        <v>36</v>
      </c>
    </row>
    <row r="15" spans="2:2" ht="15.45" x14ac:dyDescent="0.4">
      <c r="B15" s="30"/>
    </row>
    <row r="16" spans="2:2" ht="46.3" x14ac:dyDescent="0.4">
      <c r="B16" s="30" t="s">
        <v>37</v>
      </c>
    </row>
    <row r="17" spans="2:2" ht="15.45" x14ac:dyDescent="0.4">
      <c r="B17" s="32"/>
    </row>
    <row r="18" spans="2:2" ht="30.9" x14ac:dyDescent="0.4">
      <c r="B18" s="30" t="s">
        <v>108</v>
      </c>
    </row>
    <row r="19" spans="2:2" ht="14.15" x14ac:dyDescent="0.35">
      <c r="B19" s="48"/>
    </row>
    <row r="20" spans="2:2" ht="14.15" x14ac:dyDescent="0.35">
      <c r="B20" s="49" t="s">
        <v>53</v>
      </c>
    </row>
    <row r="21" spans="2:2" ht="14.15" x14ac:dyDescent="0.35">
      <c r="B21" s="49" t="s">
        <v>52</v>
      </c>
    </row>
    <row r="24" spans="2:2" x14ac:dyDescent="0.3">
      <c r="B24" s="28" t="s">
        <v>70</v>
      </c>
    </row>
    <row r="25" spans="2:2" x14ac:dyDescent="0.3">
      <c r="B25" s="52" t="s">
        <v>71</v>
      </c>
    </row>
    <row r="26" spans="2:2" x14ac:dyDescent="0.3">
      <c r="B26" s="53" t="s">
        <v>72</v>
      </c>
    </row>
    <row r="27" spans="2:2" ht="14.15" x14ac:dyDescent="0.3">
      <c r="B27" s="54" t="s">
        <v>73</v>
      </c>
    </row>
    <row r="28" spans="2:2" ht="14.15" x14ac:dyDescent="0.3">
      <c r="B28" s="55"/>
    </row>
    <row r="29" spans="2:2" ht="14.15" x14ac:dyDescent="0.3">
      <c r="B29" s="55"/>
    </row>
    <row r="30" spans="2:2" ht="14.15" x14ac:dyDescent="0.3">
      <c r="B30" s="56"/>
    </row>
    <row r="31" spans="2:2" x14ac:dyDescent="0.3">
      <c r="B31" s="57"/>
    </row>
    <row r="32" spans="2:2" x14ac:dyDescent="0.3">
      <c r="B32" s="52"/>
    </row>
    <row r="33" spans="2:2" ht="14.15" x14ac:dyDescent="0.3">
      <c r="B33" s="56"/>
    </row>
  </sheetData>
  <sheetProtection sheet="1" objects="1" scenarios="1"/>
  <hyperlinks>
    <hyperlink ref="B25" r:id="rId1" display="http://agrisk.tamu.edu/" xr:uid="{00000000-0004-0000-0500-000000000000}"/>
    <hyperlink ref="B26" r:id="rId2" xr:uid="{00000000-0004-0000-0500-000001000000}"/>
  </hyperlinks>
  <pageMargins left="0.95" right="0.45" top="0.75" bottom="0.75" header="0.3" footer="0.3"/>
  <pageSetup scale="96" orientation="portrait" r:id="rId3"/>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BreedingDates</vt:lpstr>
      <vt:lpstr>1. Cow Herd Data </vt:lpstr>
      <vt:lpstr>2. FirstCalfHeiferData</vt:lpstr>
      <vt:lpstr>3. ReplacementHeiferData</vt:lpstr>
      <vt:lpstr>4.Herd Reproduction Performance</vt:lpstr>
      <vt:lpstr>5. Definition Sheet</vt:lpstr>
      <vt:lpstr>'1. Cow Herd Data '!Print_Area</vt:lpstr>
      <vt:lpstr>'2. FirstCalfHeiferData'!Print_Area</vt:lpstr>
      <vt:lpstr>'3. ReplacementHeiferData'!Print_Area</vt:lpstr>
      <vt:lpstr>'4.Herd Reproduction Performance'!Print_Area</vt:lpstr>
      <vt:lpstr>'5. Definition Sheet'!Print_Area</vt:lpstr>
      <vt:lpstr>BreedingDates!Print_Area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2021-10-16T19:30:17Z</cp:lastPrinted>
  <dcterms:created xsi:type="dcterms:W3CDTF">2000-04-16T23:11:18Z</dcterms:created>
  <dcterms:modified xsi:type="dcterms:W3CDTF">2021-11-16T02:52:53Z</dcterms:modified>
</cp:coreProperties>
</file>