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mcgra\Documents\2018 New 2018 B. Replacement Heifers\4. Replacement Heifers Supporting Spreadsheets\"/>
    </mc:Choice>
  </mc:AlternateContent>
  <xr:revisionPtr revIDLastSave="0" documentId="13_ncr:1_{FB894E03-2EA5-4D06-8FE1-456D29246CD5}" xr6:coauthVersionLast="38" xr6:coauthVersionMax="38" xr10:uidLastSave="{00000000-0000-0000-0000-000000000000}"/>
  <bookViews>
    <workbookView xWindow="120" yWindow="94" windowWidth="15600" windowHeight="8220" xr2:uid="{00000000-000D-0000-FFFF-FFFF00000000}"/>
  </bookViews>
  <sheets>
    <sheet name="1.Repl. HeiferCow-Calf Hd. Cost" sheetId="1" r:id="rId1"/>
    <sheet name="2.UserDefinesAllocationUnitCost" sheetId="4" r:id="rId2"/>
    <sheet name="Definations" sheetId="3" r:id="rId3"/>
  </sheets>
  <definedNames>
    <definedName name="_xlnm.Print_Area" localSheetId="0">'1.Repl. HeiferCow-Calf Hd. Cost'!$B$1:$G$38</definedName>
    <definedName name="_xlnm.Print_Area" localSheetId="1">'2.UserDefinesAllocationUnitCost'!$B$1:$H$38</definedName>
    <definedName name="_xlnm.Print_Area" localSheetId="2">Definations!$B$2:$B$19</definedName>
  </definedNames>
  <calcPr calcId="181029"/>
</workbook>
</file>

<file path=xl/calcChain.xml><?xml version="1.0" encoding="utf-8"?>
<calcChain xmlns="http://schemas.openxmlformats.org/spreadsheetml/2006/main">
  <c r="G7" i="1" l="1"/>
  <c r="E7" i="1"/>
  <c r="D17" i="1" l="1"/>
  <c r="D11" i="1" l="1"/>
  <c r="D16" i="1"/>
  <c r="D13" i="1"/>
  <c r="D21" i="1"/>
  <c r="D15" i="1"/>
  <c r="D12" i="1"/>
  <c r="F17" i="1" l="1"/>
  <c r="F16" i="1"/>
  <c r="F13" i="1"/>
  <c r="F12" i="1"/>
  <c r="F11" i="1"/>
  <c r="G17" i="1" l="1"/>
  <c r="E17" i="1"/>
  <c r="G16" i="1"/>
  <c r="E16" i="1"/>
  <c r="G13" i="1"/>
  <c r="E13" i="1"/>
  <c r="G12" i="1"/>
  <c r="E12" i="1"/>
  <c r="G11" i="1"/>
  <c r="E11" i="1"/>
  <c r="C5" i="1"/>
  <c r="F7" i="1" l="1"/>
  <c r="D7" i="1"/>
  <c r="F14" i="1"/>
  <c r="G14" i="1" s="1"/>
  <c r="F10" i="1"/>
  <c r="G10" i="1" s="1"/>
  <c r="F27" i="1"/>
  <c r="G27" i="1" s="1"/>
  <c r="F21" i="1"/>
  <c r="G21" i="1" s="1"/>
  <c r="F15" i="1"/>
  <c r="G15" i="1" s="1"/>
  <c r="D35" i="4"/>
  <c r="B8" i="4"/>
  <c r="H10" i="4"/>
  <c r="D11" i="4"/>
  <c r="F11" i="4" s="1"/>
  <c r="F35" i="4" s="1"/>
  <c r="H35" i="4" s="1"/>
  <c r="C32" i="4"/>
  <c r="H31" i="4"/>
  <c r="F31" i="4"/>
  <c r="D31" i="4"/>
  <c r="H30" i="4"/>
  <c r="F30" i="4"/>
  <c r="D30" i="4"/>
  <c r="H29" i="4"/>
  <c r="F29" i="4"/>
  <c r="D29" i="4"/>
  <c r="H27" i="4"/>
  <c r="F27" i="4"/>
  <c r="D27" i="4"/>
  <c r="H26" i="4"/>
  <c r="F26" i="4"/>
  <c r="D26" i="4"/>
  <c r="H25" i="4"/>
  <c r="F25" i="4"/>
  <c r="D25" i="4"/>
  <c r="C22" i="4"/>
  <c r="H21" i="4"/>
  <c r="F21" i="4"/>
  <c r="D21" i="4"/>
  <c r="H20" i="4"/>
  <c r="F20" i="4"/>
  <c r="D20" i="4"/>
  <c r="H19" i="4"/>
  <c r="F19" i="4"/>
  <c r="D19" i="4"/>
  <c r="H18" i="4"/>
  <c r="F18" i="4"/>
  <c r="D18" i="4"/>
  <c r="H16" i="4"/>
  <c r="F16" i="4"/>
  <c r="D16" i="4"/>
  <c r="H15" i="4"/>
  <c r="F15" i="4"/>
  <c r="D15" i="4"/>
  <c r="H13" i="4"/>
  <c r="F13" i="4"/>
  <c r="D13" i="4"/>
  <c r="F8" i="4"/>
  <c r="F17" i="4" s="1"/>
  <c r="F25" i="1" l="1"/>
  <c r="G25" i="1" s="1"/>
  <c r="F30" i="1"/>
  <c r="G30" i="1" s="1"/>
  <c r="F29" i="1"/>
  <c r="G29" i="1" s="1"/>
  <c r="F28" i="1"/>
  <c r="G28" i="1" s="1"/>
  <c r="F23" i="1"/>
  <c r="G23" i="1" s="1"/>
  <c r="F31" i="1"/>
  <c r="G31" i="1" s="1"/>
  <c r="F22" i="1"/>
  <c r="G22" i="1" s="1"/>
  <c r="F20" i="1"/>
  <c r="G20" i="1" s="1"/>
  <c r="F24" i="1"/>
  <c r="G24" i="1" s="1"/>
  <c r="F26" i="1"/>
  <c r="G26" i="1" s="1"/>
  <c r="D30" i="1"/>
  <c r="D26" i="1"/>
  <c r="E26" i="1" s="1"/>
  <c r="D22" i="1"/>
  <c r="E22" i="1" s="1"/>
  <c r="D29" i="1"/>
  <c r="E29" i="1" s="1"/>
  <c r="D25" i="1"/>
  <c r="E25" i="1" s="1"/>
  <c r="D28" i="1"/>
  <c r="E28" i="1" s="1"/>
  <c r="D24" i="1"/>
  <c r="D20" i="1"/>
  <c r="E20" i="1" s="1"/>
  <c r="D14" i="1"/>
  <c r="E14" i="1" s="1"/>
  <c r="D10" i="1"/>
  <c r="E10" i="1" s="1"/>
  <c r="D31" i="1"/>
  <c r="E31" i="1" s="1"/>
  <c r="D27" i="1"/>
  <c r="E27" i="1" s="1"/>
  <c r="D23" i="1"/>
  <c r="E23" i="1" s="1"/>
  <c r="E30" i="1"/>
  <c r="G18" i="1"/>
  <c r="E15" i="1"/>
  <c r="E24" i="1"/>
  <c r="E21" i="1"/>
  <c r="C34" i="4"/>
  <c r="F28" i="4"/>
  <c r="F14" i="4"/>
  <c r="F24" i="4"/>
  <c r="F12" i="4"/>
  <c r="D8" i="4"/>
  <c r="G32" i="1" l="1"/>
  <c r="G34" i="1" s="1"/>
  <c r="E18" i="1"/>
  <c r="E32" i="1"/>
  <c r="F32" i="4"/>
  <c r="D28" i="4"/>
  <c r="H28" i="4" s="1"/>
  <c r="D17" i="4"/>
  <c r="H17" i="4" s="1"/>
  <c r="D14" i="4"/>
  <c r="H14" i="4" s="1"/>
  <c r="F22" i="4"/>
  <c r="D24" i="4"/>
  <c r="D12" i="4"/>
  <c r="C32" i="1"/>
  <c r="C18" i="1"/>
  <c r="E34" i="1" l="1"/>
  <c r="F18" i="1"/>
  <c r="F32" i="1"/>
  <c r="D18" i="1"/>
  <c r="D32" i="1"/>
  <c r="F34" i="4"/>
  <c r="C34" i="1"/>
  <c r="D32" i="4"/>
  <c r="H24" i="4"/>
  <c r="H32" i="4" s="1"/>
  <c r="D22" i="4"/>
  <c r="H12" i="4"/>
  <c r="H22" i="4" s="1"/>
  <c r="F34" i="1" l="1"/>
  <c r="F35" i="1" s="1"/>
  <c r="D34" i="1"/>
  <c r="D35" i="1" s="1"/>
  <c r="D34" i="4"/>
  <c r="H34" i="4"/>
</calcChain>
</file>

<file path=xl/sharedStrings.xml><?xml version="1.0" encoding="utf-8"?>
<sst xmlns="http://schemas.openxmlformats.org/spreadsheetml/2006/main" count="100" uniqueCount="73">
  <si>
    <t>Indirect Costs</t>
  </si>
  <si>
    <t xml:space="preserve">Total </t>
  </si>
  <si>
    <t>Property Taxes</t>
  </si>
  <si>
    <t>Labor &amp; Management</t>
  </si>
  <si>
    <t xml:space="preserve">  Professionals Services</t>
  </si>
  <si>
    <t xml:space="preserve">  Office Supplies</t>
  </si>
  <si>
    <t xml:space="preserve">  Administrative Employees</t>
  </si>
  <si>
    <t xml:space="preserve">  Dues &amp; subscriptions</t>
  </si>
  <si>
    <t xml:space="preserve">  Utilities &amp; Phone</t>
  </si>
  <si>
    <t>Other</t>
  </si>
  <si>
    <t>Depreciation - Improvements</t>
  </si>
  <si>
    <t>Depreciation - Vehicles</t>
  </si>
  <si>
    <t>Vehicles - Fuel &amp; Maintenance</t>
  </si>
  <si>
    <t>Ranch Insurance</t>
  </si>
  <si>
    <t>Salary, benefits and payroll.</t>
  </si>
  <si>
    <t>Total</t>
  </si>
  <si>
    <t>% to Yearlings</t>
  </si>
  <si>
    <t>%</t>
  </si>
  <si>
    <t>Key Cost Definitions</t>
  </si>
  <si>
    <r>
      <t>Direct Costs</t>
    </r>
    <r>
      <rPr>
        <sz val="11"/>
        <color theme="1"/>
        <rFont val="Times New Roman"/>
        <family val="1"/>
      </rPr>
      <t xml:space="preserve"> are costs are directly related to the level of production activity such as breeding, yardage, health and feeder cost. All retained ownership costs reported in feedyards are direct costs. Direct costs go away if the production activity ceases. </t>
    </r>
  </si>
  <si>
    <r>
      <t xml:space="preserve">Finance Cost </t>
    </r>
    <r>
      <rPr>
        <sz val="11"/>
        <color theme="1"/>
        <rFont val="Times New Roman"/>
        <family val="1"/>
      </rPr>
      <t>is the</t>
    </r>
    <r>
      <rPr>
        <b/>
        <sz val="11"/>
        <color theme="1"/>
        <rFont val="Times New Roman"/>
        <family val="1"/>
      </rPr>
      <t xml:space="preserve"> </t>
    </r>
    <r>
      <rPr>
        <sz val="11"/>
        <color theme="1"/>
        <rFont val="Times New Roman"/>
        <family val="1"/>
      </rPr>
      <t xml:space="preserve">cash spent paying interest to support the production activities. In economic analysis interest is an opportunity cost or the return expected for the next best investment with similar risk or the interest saved by paying off debt. </t>
    </r>
    <r>
      <rPr>
        <b/>
        <sz val="11"/>
        <color theme="1"/>
        <rFont val="Times New Roman"/>
        <family val="1"/>
      </rPr>
      <t xml:space="preserve">  </t>
    </r>
  </si>
  <si>
    <r>
      <t>General and Administrative Costs (G&amp;A)</t>
    </r>
    <r>
      <rPr>
        <sz val="12"/>
        <color rgb="FF000000"/>
        <rFont val="Times New Roman"/>
        <family val="1"/>
      </rPr>
      <t xml:space="preserve"> include costs to run the business such as </t>
    </r>
    <r>
      <rPr>
        <sz val="11"/>
        <color theme="1"/>
        <rFont val="Times New Roman"/>
        <family val="1"/>
      </rPr>
      <t>book keeping,</t>
    </r>
    <r>
      <rPr>
        <sz val="12"/>
        <color rgb="FF000000"/>
        <rFont val="Times New Roman"/>
        <family val="1"/>
      </rPr>
      <t xml:space="preserve"> accounting and legal services, dues, fees, utilities, general insurance, office supplies and administrative staff expenses. </t>
    </r>
    <r>
      <rPr>
        <sz val="11"/>
        <color theme="1"/>
        <rFont val="Times New Roman"/>
        <family val="1"/>
      </rPr>
      <t xml:space="preserve">Administrative cost includes the salary and payroll for hired or owner management. There is management time spent on planning, implementation and marketing issues for the ranch as well as for retained ownership activity. G&amp;A costs go continue as the </t>
    </r>
    <r>
      <rPr>
        <sz val="12"/>
        <color rgb="FF000000"/>
        <rFont val="Times New Roman"/>
        <family val="1"/>
      </rPr>
      <t>number of cattle increase or decrease. This is why G&amp;A is considered and indirect or fixed cost.</t>
    </r>
  </si>
  <si>
    <r>
      <t xml:space="preserve">  </t>
    </r>
    <r>
      <rPr>
        <b/>
        <sz val="11"/>
        <color theme="1"/>
        <rFont val="Times New Roman"/>
        <family val="1"/>
      </rPr>
      <t xml:space="preserve">Hire management and labor costs </t>
    </r>
    <r>
      <rPr>
        <sz val="11"/>
        <color theme="1"/>
        <rFont val="Times New Roman"/>
        <family val="1"/>
      </rPr>
      <t xml:space="preserve">should include salary, payroll costs, health insurance, housing and benefits. Training and further education is part of the costs and benefits. When the labor and management costs are separated from G&amp;A a decision must be made on where to include management costs to prevent double counting. Once a decision is made consistency is imperative to allow comparisons. </t>
    </r>
  </si>
  <si>
    <t xml:space="preserve"> </t>
  </si>
  <si>
    <r>
      <t xml:space="preserve">Total Cost and Total Unit Cost (TUC) </t>
    </r>
    <r>
      <rPr>
        <sz val="11"/>
        <color theme="1"/>
        <rFont val="Times New Roman"/>
        <family val="1"/>
      </rPr>
      <t>includes the three major</t>
    </r>
    <r>
      <rPr>
        <b/>
        <sz val="11"/>
        <color theme="1"/>
        <rFont val="Times New Roman"/>
        <family val="1"/>
      </rPr>
      <t xml:space="preserve"> </t>
    </r>
    <r>
      <rPr>
        <sz val="11"/>
        <color theme="1"/>
        <rFont val="Times New Roman"/>
        <family val="1"/>
      </rPr>
      <t xml:space="preserve">cost components: </t>
    </r>
    <r>
      <rPr>
        <b/>
        <sz val="11"/>
        <color theme="1"/>
        <rFont val="Times New Roman"/>
        <family val="1"/>
      </rPr>
      <t>1.direct costs,</t>
    </r>
    <r>
      <rPr>
        <sz val="11"/>
        <color theme="1"/>
        <rFont val="Times New Roman"/>
        <family val="1"/>
      </rPr>
      <t xml:space="preserve"> 2.</t>
    </r>
    <r>
      <rPr>
        <b/>
        <sz val="11"/>
        <color theme="1"/>
        <rFont val="Times New Roman"/>
        <family val="1"/>
      </rPr>
      <t>indirect costs</t>
    </r>
    <r>
      <rPr>
        <sz val="11"/>
        <color theme="1"/>
        <rFont val="Times New Roman"/>
        <family val="1"/>
      </rPr>
      <t xml:space="preserve"> including </t>
    </r>
    <r>
      <rPr>
        <b/>
        <sz val="11"/>
        <color theme="1"/>
        <rFont val="Times New Roman"/>
        <family val="1"/>
      </rPr>
      <t>general and administrative (G&amp;A)</t>
    </r>
    <r>
      <rPr>
        <sz val="11"/>
        <color theme="1"/>
        <rFont val="Times New Roman"/>
        <family val="1"/>
      </rPr>
      <t xml:space="preserve"> and </t>
    </r>
    <r>
      <rPr>
        <b/>
        <sz val="11"/>
        <color theme="1"/>
        <rFont val="Times New Roman"/>
        <family val="1"/>
      </rPr>
      <t>management costs</t>
    </r>
    <r>
      <rPr>
        <sz val="11"/>
        <color theme="1"/>
        <rFont val="Times New Roman"/>
        <family val="1"/>
      </rPr>
      <t xml:space="preserve"> including owner operating management compensation and</t>
    </r>
    <r>
      <rPr>
        <b/>
        <sz val="11"/>
        <color theme="1"/>
        <rFont val="Times New Roman"/>
        <family val="1"/>
      </rPr>
      <t xml:space="preserve"> 3.finance.</t>
    </r>
  </si>
  <si>
    <r>
      <t xml:space="preserve">Yardage Cost </t>
    </r>
    <r>
      <rPr>
        <sz val="11"/>
        <color theme="1"/>
        <rFont val="Times New Roman"/>
        <family val="1"/>
      </rPr>
      <t>is</t>
    </r>
    <r>
      <rPr>
        <b/>
        <sz val="11"/>
        <color theme="1"/>
        <rFont val="Times New Roman"/>
        <family val="1"/>
      </rPr>
      <t xml:space="preserve"> </t>
    </r>
    <r>
      <rPr>
        <sz val="11"/>
        <color theme="1"/>
        <rFont val="Times New Roman"/>
        <family val="1"/>
      </rPr>
      <t xml:space="preserve">used as an expression of indirect cost if it includes ownership (depreciation, housing, insurance and interest costs) and operating cost of facilities, repair and maintenance of machinery and equipment, fuel, labor, management, utilities, property tax and general and administrative costs. The sum of direct costs and yardage combined with general and administrative and financing cost </t>
    </r>
    <r>
      <rPr>
        <b/>
        <sz val="11"/>
        <color theme="1"/>
        <rFont val="Times New Roman"/>
        <family val="1"/>
      </rPr>
      <t>total cost</t>
    </r>
    <r>
      <rPr>
        <sz val="11"/>
        <color theme="1"/>
        <rFont val="Times New Roman"/>
        <family val="1"/>
      </rPr>
      <t xml:space="preserve">. These costs are charged on the basis of head days fed and grazed. The “yardage concept” is used for grazing cattle as feedyards use for custom fed cattle. If costs are compete than the cattle profitability reports will be consistent with the total business income statement or profit and loss (P&amp;L) statement.  </t>
    </r>
    <r>
      <rPr>
        <b/>
        <sz val="11"/>
        <color theme="1"/>
        <rFont val="Times New Roman"/>
        <family val="1"/>
      </rPr>
      <t xml:space="preserve"> </t>
    </r>
  </si>
  <si>
    <r>
      <rPr>
        <sz val="7"/>
        <color theme="1"/>
        <rFont val="Times New Roman"/>
        <family val="1"/>
      </rPr>
      <t xml:space="preserve"> </t>
    </r>
    <r>
      <rPr>
        <b/>
        <sz val="11"/>
        <color theme="1"/>
        <rFont val="Times New Roman"/>
        <family val="1"/>
      </rPr>
      <t xml:space="preserve">Ownership Costs of depreciable assets </t>
    </r>
    <r>
      <rPr>
        <sz val="11"/>
        <color theme="1"/>
        <rFont val="Times New Roman"/>
        <family val="1"/>
      </rPr>
      <t>include depreciation, insurance, housing and capital cost. Fuel, repairs and maintenance are operating costs. Vehicles, machinery, equipment and improvements generate ownership costs. These costs are reported as indirect or fixed costs.</t>
    </r>
  </si>
  <si>
    <r>
      <rPr>
        <sz val="7"/>
        <color theme="1"/>
        <rFont val="Times New Roman"/>
        <family val="1"/>
      </rPr>
      <t xml:space="preserve"> </t>
    </r>
    <r>
      <rPr>
        <b/>
        <sz val="11"/>
        <color theme="1"/>
        <rFont val="Times New Roman"/>
        <family val="1"/>
      </rPr>
      <t>Owner Operator Labor and Management</t>
    </r>
    <r>
      <rPr>
        <sz val="11"/>
        <color theme="1"/>
        <rFont val="Times New Roman"/>
        <family val="1"/>
      </rPr>
      <t xml:space="preserve"> </t>
    </r>
    <r>
      <rPr>
        <b/>
        <sz val="11"/>
        <color theme="1"/>
        <rFont val="Times New Roman"/>
        <family val="1"/>
      </rPr>
      <t>compensation</t>
    </r>
    <r>
      <rPr>
        <sz val="11"/>
        <color theme="1"/>
        <rFont val="Times New Roman"/>
        <family val="1"/>
      </rPr>
      <t xml:space="preserve"> should be included in the production cost calculation at a level equivalent to the salary required to hire a non-family member to provide an equivalent service.  Compensation in excess of this amount must be considered capital distributions in order to reconcile the retained earnings and statement of cash flows.  This makes a sole proprietors cost comparable to a corporate business’s calculation.  Owner manager costs need to be included in production costs. Many sole proprietor businesses have withdrawals for family living. Withdrawals beyond an equivalent to the salary would be an equity withdrawal on a production cost. </t>
    </r>
  </si>
  <si>
    <t>% to Cow-Calf</t>
  </si>
  <si>
    <t>Depreciation - Machinery &amp; Equip.</t>
  </si>
  <si>
    <t>General &amp; Admin. Costs (G&amp;A)</t>
  </si>
  <si>
    <t>Year</t>
  </si>
  <si>
    <t xml:space="preserve">Total Indirect &amp; G&amp;A Cost </t>
  </si>
  <si>
    <r>
      <t xml:space="preserve">Indirect Costs or Fixed Costs </t>
    </r>
    <r>
      <rPr>
        <sz val="11"/>
        <color theme="1"/>
        <rFont val="Times New Roman"/>
        <family val="1"/>
      </rPr>
      <t xml:space="preserve">include depreciation, repair, maintenance of the improvements vehicles, machinery and equipment, labor and management, utilities, property tax are examples of operating costs. </t>
    </r>
    <r>
      <rPr>
        <b/>
        <sz val="11"/>
        <color theme="1"/>
        <rFont val="Times New Roman"/>
        <family val="1"/>
      </rPr>
      <t>General and administrative costs</t>
    </r>
    <r>
      <rPr>
        <sz val="11"/>
        <color theme="1"/>
        <rFont val="Times New Roman"/>
        <family val="1"/>
      </rPr>
      <t xml:space="preserve"> are indirect cost. For feedyards</t>
    </r>
    <r>
      <rPr>
        <b/>
        <sz val="11"/>
        <color theme="1"/>
        <rFont val="Times New Roman"/>
        <family val="1"/>
      </rPr>
      <t xml:space="preserve"> o</t>
    </r>
    <r>
      <rPr>
        <sz val="11"/>
        <color theme="1"/>
        <rFont val="Times New Roman"/>
        <family val="1"/>
      </rPr>
      <t>ne reason why</t>
    </r>
    <r>
      <rPr>
        <b/>
        <sz val="11"/>
        <color theme="1"/>
        <rFont val="Times New Roman"/>
        <family val="1"/>
      </rPr>
      <t xml:space="preserve"> </t>
    </r>
    <r>
      <rPr>
        <sz val="11"/>
        <color theme="1"/>
        <rFont val="Times New Roman"/>
        <family val="1"/>
      </rPr>
      <t>it so important to keep pens fill is indirect costs go on they are fixed costs, whether the yard is fill or 25% empty. These costs are also referred to as fixed costs.  Meaning they go on even if cattle activities are reduced.</t>
    </r>
  </si>
  <si>
    <t>Notes</t>
  </si>
  <si>
    <t>Total Ranch Indirect Costs Allocation per Defined Unit  Cow-calf or Stocker  Calculation</t>
  </si>
  <si>
    <t>$/AUM</t>
  </si>
  <si>
    <t>Total Units</t>
  </si>
  <si>
    <t>Defined unit for allocation</t>
  </si>
  <si>
    <t>Blank</t>
  </si>
  <si>
    <t>% to Heifers</t>
  </si>
  <si>
    <t>Total Heif.</t>
  </si>
  <si>
    <t>Total Cows</t>
  </si>
  <si>
    <t xml:space="preserve">                              Ranch Name</t>
  </si>
  <si>
    <t>Web Site</t>
  </si>
  <si>
    <t>Bank Charges</t>
  </si>
  <si>
    <t>Total Insurance</t>
  </si>
  <si>
    <t>Machinery &amp; Equipment</t>
  </si>
  <si>
    <t>Conservation Expense</t>
  </si>
  <si>
    <t>Miscellaneous</t>
  </si>
  <si>
    <t xml:space="preserve">Total Repl. Heifers &amp; Cow-Calf </t>
  </si>
  <si>
    <t>Utilities</t>
  </si>
  <si>
    <t>Repairs</t>
  </si>
  <si>
    <t>Supplies</t>
  </si>
  <si>
    <t>Gas &amp; Fuel</t>
  </si>
  <si>
    <t>Total G&amp;A Costs</t>
  </si>
  <si>
    <t xml:space="preserve">                                Ranch Name</t>
  </si>
  <si>
    <t xml:space="preserve"> Head Days Percent</t>
  </si>
  <si>
    <t xml:space="preserve">Head Days </t>
  </si>
  <si>
    <t>Example Using Head Days Data</t>
  </si>
  <si>
    <t>$/Head Day</t>
  </si>
  <si>
    <t>Hired Labor &amp; Management</t>
  </si>
  <si>
    <t>Hired Book Keeper</t>
  </si>
  <si>
    <t>Head</t>
  </si>
  <si>
    <t>Professional Fees - Income Tax</t>
  </si>
  <si>
    <t>Head Days</t>
  </si>
  <si>
    <t>Used monthly cattle inventory to get head days.</t>
  </si>
  <si>
    <t>Per Head</t>
  </si>
  <si>
    <t>Heifers</t>
  </si>
  <si>
    <t>Cows</t>
  </si>
  <si>
    <t>Fiscal Year</t>
  </si>
  <si>
    <t>Owner Management Compensation</t>
  </si>
  <si>
    <t xml:space="preserve">Total Ranch Indirect Costs per Head Day and Per Head for Replacement Heifers and Cow-calf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</si>
</sst>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quot;$&quot;#,##0.00"/>
    <numFmt numFmtId="166" formatCode="_(* #,##0_);_(* \(#,##0\);_(* &quot;-&quot;??_);_(@_)"/>
  </numFmts>
  <fonts count="26">
    <font>
      <sz val="12"/>
      <color theme="1"/>
      <name val="Arial"/>
      <family val="2"/>
    </font>
    <font>
      <sz val="12"/>
      <color indexed="8"/>
      <name val="Arial"/>
      <family val="2"/>
    </font>
    <font>
      <sz val="9"/>
      <name val="Geneva"/>
    </font>
    <font>
      <sz val="12"/>
      <name val="Geneva"/>
    </font>
    <font>
      <b/>
      <sz val="12"/>
      <name val="Geneva"/>
    </font>
    <font>
      <sz val="12"/>
      <color indexed="39"/>
      <name val="Geneva"/>
    </font>
    <font>
      <sz val="12"/>
      <color indexed="12"/>
      <name val="Geneva"/>
    </font>
    <font>
      <sz val="12"/>
      <name val="Arial"/>
      <family val="2"/>
    </font>
    <font>
      <b/>
      <sz val="12"/>
      <name val="Arial"/>
      <family val="2"/>
    </font>
    <font>
      <b/>
      <sz val="12"/>
      <color theme="1"/>
      <name val="Arial"/>
      <family val="2"/>
    </font>
    <font>
      <i/>
      <sz val="12"/>
      <color theme="1"/>
      <name val="Arial"/>
      <family val="2"/>
    </font>
    <font>
      <sz val="12"/>
      <color rgb="FF0000FF"/>
      <name val="Geneva"/>
    </font>
    <font>
      <sz val="11"/>
      <color theme="1"/>
      <name val="Arial"/>
      <family val="2"/>
    </font>
    <font>
      <sz val="12"/>
      <color rgb="FF0000FF"/>
      <name val="Arial"/>
      <family val="2"/>
    </font>
    <font>
      <sz val="11"/>
      <color theme="1"/>
      <name val="Arial Black"/>
      <family val="2"/>
    </font>
    <font>
      <b/>
      <sz val="11"/>
      <color theme="1"/>
      <name val="Times New Roman"/>
      <family val="1"/>
    </font>
    <font>
      <sz val="11"/>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7"/>
      <color theme="1"/>
      <name val="Times New Roman"/>
      <family val="1"/>
    </font>
    <font>
      <sz val="12"/>
      <color theme="1"/>
      <name val="Arial"/>
      <family val="2"/>
    </font>
    <font>
      <b/>
      <sz val="12"/>
      <color rgb="FF0000FF"/>
      <name val="Cambria"/>
      <family val="1"/>
    </font>
    <font>
      <sz val="12"/>
      <color rgb="FF0000FF"/>
      <name val="Cambria"/>
      <family val="1"/>
    </font>
    <font>
      <b/>
      <sz val="12"/>
      <color rgb="FF0000FF"/>
      <name val="Arial"/>
      <family val="2"/>
    </font>
    <font>
      <sz val="11"/>
      <color rgb="FF0000FF"/>
      <name val="Geneva"/>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xf numFmtId="43" fontId="2"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43" fontId="21" fillId="0" borderId="0" applyFont="0" applyFill="0" applyBorder="0" applyAlignment="0" applyProtection="0"/>
  </cellStyleXfs>
  <cellXfs count="56">
    <xf numFmtId="0" fontId="0" fillId="0" borderId="0" xfId="0"/>
    <xf numFmtId="0" fontId="2" fillId="0" borderId="0" xfId="2"/>
    <xf numFmtId="0" fontId="3" fillId="0" borderId="0" xfId="2" applyFont="1"/>
    <xf numFmtId="0" fontId="4" fillId="0" borderId="0" xfId="2" applyFont="1"/>
    <xf numFmtId="164" fontId="4" fillId="0" borderId="0" xfId="2" applyNumberFormat="1" applyFont="1"/>
    <xf numFmtId="164" fontId="5" fillId="0" borderId="0" xfId="2" applyNumberFormat="1" applyFont="1" applyFill="1" applyProtection="1">
      <protection locked="0"/>
    </xf>
    <xf numFmtId="164" fontId="6" fillId="0" borderId="0" xfId="2" applyNumberFormat="1" applyFont="1" applyFill="1" applyProtection="1">
      <protection locked="0"/>
    </xf>
    <xf numFmtId="0" fontId="10" fillId="0" borderId="0" xfId="0" applyFont="1"/>
    <xf numFmtId="164" fontId="11" fillId="0" borderId="0" xfId="2" applyNumberFormat="1" applyFont="1" applyFill="1" applyProtection="1">
      <protection locked="0"/>
    </xf>
    <xf numFmtId="0" fontId="11" fillId="0" borderId="0" xfId="2" applyFont="1" applyProtection="1">
      <protection locked="0"/>
    </xf>
    <xf numFmtId="0" fontId="12" fillId="0" borderId="0" xfId="0" applyFont="1"/>
    <xf numFmtId="164" fontId="9" fillId="0" borderId="0" xfId="0" applyNumberFormat="1" applyFont="1"/>
    <xf numFmtId="0" fontId="8" fillId="0" borderId="0" xfId="0" applyFont="1" applyAlignment="1">
      <alignment horizontal="center"/>
    </xf>
    <xf numFmtId="165" fontId="7" fillId="0" borderId="0" xfId="0" applyNumberFormat="1" applyFont="1"/>
    <xf numFmtId="0" fontId="4" fillId="0" borderId="0" xfId="2" applyFont="1" applyAlignment="1">
      <alignment horizontal="center"/>
    </xf>
    <xf numFmtId="3" fontId="11" fillId="0" borderId="0" xfId="2" applyNumberFormat="1" applyFont="1" applyFill="1" applyProtection="1">
      <protection locked="0"/>
    </xf>
    <xf numFmtId="3" fontId="13" fillId="0" borderId="0" xfId="0" applyNumberFormat="1" applyFont="1" applyProtection="1">
      <protection locked="0"/>
    </xf>
    <xf numFmtId="3" fontId="3" fillId="0" borderId="0" xfId="2" applyNumberFormat="1" applyFont="1" applyFill="1" applyProtection="1"/>
    <xf numFmtId="0" fontId="8" fillId="0" borderId="0" xfId="0" applyFont="1"/>
    <xf numFmtId="0" fontId="15" fillId="0" borderId="0" xfId="0" applyFont="1" applyAlignment="1">
      <alignment horizontal="justify" vertical="center"/>
    </xf>
    <xf numFmtId="0" fontId="17" fillId="0" borderId="0" xfId="0" applyFont="1" applyAlignment="1">
      <alignment horizontal="justify" vertical="center"/>
    </xf>
    <xf numFmtId="0" fontId="19" fillId="0" borderId="0" xfId="0" applyFont="1" applyAlignment="1">
      <alignment horizontal="justify" vertical="center"/>
    </xf>
    <xf numFmtId="0" fontId="16" fillId="0" borderId="0" xfId="0" applyFont="1" applyAlignment="1">
      <alignment horizontal="justify" vertical="center"/>
    </xf>
    <xf numFmtId="0" fontId="15" fillId="0" borderId="0" xfId="0" applyFont="1" applyAlignment="1">
      <alignment horizontal="left" vertical="center" wrapText="1"/>
    </xf>
    <xf numFmtId="0" fontId="14" fillId="0" borderId="0" xfId="0" applyFont="1" applyAlignment="1">
      <alignment horizontal="center" vertical="center"/>
    </xf>
    <xf numFmtId="0" fontId="4" fillId="0" borderId="0" xfId="2" applyFont="1" applyAlignment="1">
      <alignment horizontal="center"/>
    </xf>
    <xf numFmtId="0" fontId="0" fillId="0" borderId="0" xfId="0" applyAlignment="1">
      <alignment horizontal="center"/>
    </xf>
    <xf numFmtId="166" fontId="0" fillId="0" borderId="0" xfId="5" applyNumberFormat="1" applyFont="1"/>
    <xf numFmtId="0" fontId="4" fillId="0" borderId="0" xfId="2" applyFont="1" applyAlignment="1">
      <alignment horizontal="left"/>
    </xf>
    <xf numFmtId="165" fontId="7" fillId="0" borderId="0" xfId="3" applyNumberFormat="1" applyFont="1"/>
    <xf numFmtId="165" fontId="4" fillId="0" borderId="0" xfId="2" applyNumberFormat="1" applyFont="1"/>
    <xf numFmtId="165" fontId="0" fillId="0" borderId="0" xfId="0" applyNumberFormat="1"/>
    <xf numFmtId="165" fontId="9" fillId="0" borderId="0" xfId="0" applyNumberFormat="1" applyFont="1"/>
    <xf numFmtId="1" fontId="11" fillId="0" borderId="1" xfId="2" applyNumberFormat="1" applyFont="1" applyFill="1" applyBorder="1" applyProtection="1">
      <protection locked="0"/>
    </xf>
    <xf numFmtId="0" fontId="22" fillId="0" borderId="0" xfId="2" applyFont="1" applyBorder="1" applyAlignment="1" applyProtection="1">
      <alignment horizontal="center"/>
      <protection locked="0"/>
    </xf>
    <xf numFmtId="0" fontId="23" fillId="0" borderId="0" xfId="0" applyFont="1" applyBorder="1" applyAlignment="1" applyProtection="1">
      <protection locked="0"/>
    </xf>
    <xf numFmtId="1" fontId="11" fillId="0" borderId="0" xfId="2" applyNumberFormat="1" applyFont="1" applyFill="1" applyBorder="1" applyProtection="1">
      <protection locked="0"/>
    </xf>
    <xf numFmtId="166" fontId="0" fillId="0" borderId="0" xfId="5" applyNumberFormat="1" applyFont="1" applyAlignment="1">
      <alignment horizontal="center"/>
    </xf>
    <xf numFmtId="0" fontId="24" fillId="0" borderId="2" xfId="2" applyFont="1" applyBorder="1" applyAlignment="1" applyProtection="1">
      <alignment horizontal="center"/>
      <protection locked="0"/>
    </xf>
    <xf numFmtId="166" fontId="0" fillId="0" borderId="0" xfId="0" applyNumberFormat="1" applyAlignment="1">
      <alignment horizontal="right"/>
    </xf>
    <xf numFmtId="0" fontId="0" fillId="0" borderId="0" xfId="0" applyAlignment="1">
      <alignment horizontal="right"/>
    </xf>
    <xf numFmtId="9" fontId="3" fillId="0" borderId="0" xfId="3" applyFont="1" applyFill="1" applyProtection="1"/>
    <xf numFmtId="164" fontId="0" fillId="0" borderId="0" xfId="0" applyNumberFormat="1"/>
    <xf numFmtId="0" fontId="4" fillId="0" borderId="0" xfId="2" applyFont="1" applyAlignment="1">
      <alignment horizontal="right"/>
    </xf>
    <xf numFmtId="0" fontId="8" fillId="0" borderId="0" xfId="0" applyFont="1" applyAlignment="1">
      <alignment horizontal="right"/>
    </xf>
    <xf numFmtId="0" fontId="9" fillId="0" borderId="0" xfId="0" applyFont="1" applyAlignment="1">
      <alignment horizontal="right"/>
    </xf>
    <xf numFmtId="3" fontId="7" fillId="0" borderId="0" xfId="0" applyNumberFormat="1" applyFont="1" applyProtection="1"/>
    <xf numFmtId="0" fontId="25" fillId="0" borderId="0" xfId="2" applyFont="1" applyProtection="1">
      <protection locked="0"/>
    </xf>
    <xf numFmtId="0" fontId="0" fillId="0" borderId="0" xfId="0" applyAlignment="1">
      <alignment horizontal="center"/>
    </xf>
    <xf numFmtId="0" fontId="9" fillId="0" borderId="0" xfId="0" applyFont="1"/>
    <xf numFmtId="1" fontId="9" fillId="0" borderId="0" xfId="0" applyNumberFormat="1" applyFont="1"/>
    <xf numFmtId="0" fontId="4" fillId="0" borderId="0" xfId="2" applyFont="1" applyAlignment="1">
      <alignment horizontal="center"/>
    </xf>
    <xf numFmtId="0" fontId="0" fillId="0" borderId="0" xfId="0" applyAlignment="1">
      <alignment horizontal="center"/>
    </xf>
    <xf numFmtId="0" fontId="24" fillId="0" borderId="1" xfId="2" applyFont="1" applyBorder="1" applyAlignment="1" applyProtection="1">
      <alignment horizontal="left"/>
      <protection locked="0"/>
    </xf>
    <xf numFmtId="0" fontId="13" fillId="0" borderId="1" xfId="0" applyFont="1" applyBorder="1" applyAlignment="1" applyProtection="1">
      <alignment horizontal="left"/>
      <protection locked="0"/>
    </xf>
    <xf numFmtId="0" fontId="13" fillId="0" borderId="1" xfId="0" applyFont="1" applyBorder="1" applyAlignment="1" applyProtection="1">
      <protection locked="0"/>
    </xf>
  </cellXfs>
  <cellStyles count="6">
    <cellStyle name="Comma" xfId="5" builtinId="3"/>
    <cellStyle name="Comma 2" xfId="1" xr:uid="{00000000-0005-0000-0000-000001000000}"/>
    <cellStyle name="Normal" xfId="0" builtinId="0"/>
    <cellStyle name="Normal 2" xfId="2" xr:uid="{00000000-0005-0000-0000-000003000000}"/>
    <cellStyle name="Percent" xfId="3" builtinId="5"/>
    <cellStyle name="Percent 2" xfId="4" xr:uid="{00000000-0005-0000-0000-000005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1"/>
  <sheetViews>
    <sheetView tabSelected="1" topLeftCell="A15" workbookViewId="0">
      <selection activeCell="G35" sqref="G35"/>
    </sheetView>
  </sheetViews>
  <sheetFormatPr defaultRowHeight="15"/>
  <cols>
    <col min="1" max="1" width="3.6875" customWidth="1"/>
    <col min="2" max="2" width="29.875" customWidth="1"/>
    <col min="3" max="3" width="10.4375" customWidth="1"/>
    <col min="4" max="4" width="11.0625" customWidth="1"/>
    <col min="5" max="5" width="11.3125" customWidth="1"/>
    <col min="6" max="6" width="13.625" customWidth="1"/>
    <col min="7" max="7" width="10.875" customWidth="1"/>
  </cols>
  <sheetData>
    <row r="1" spans="2:8" ht="15.45">
      <c r="B1" s="51" t="s">
        <v>72</v>
      </c>
      <c r="C1" s="51"/>
      <c r="D1" s="52"/>
      <c r="E1" s="52"/>
      <c r="F1" s="52"/>
      <c r="G1" s="52"/>
    </row>
    <row r="2" spans="2:8">
      <c r="B2" s="2"/>
    </row>
    <row r="3" spans="2:8" ht="15.45">
      <c r="B3" s="3" t="s">
        <v>43</v>
      </c>
      <c r="C3" s="53" t="s">
        <v>59</v>
      </c>
      <c r="D3" s="54"/>
      <c r="E3" s="54"/>
      <c r="F3" s="18" t="s">
        <v>70</v>
      </c>
      <c r="G3" s="33">
        <v>2018</v>
      </c>
    </row>
    <row r="4" spans="2:8" ht="15.45">
      <c r="B4" s="2"/>
      <c r="C4" s="14" t="s">
        <v>1</v>
      </c>
      <c r="D4" t="s">
        <v>65</v>
      </c>
      <c r="F4" t="s">
        <v>65</v>
      </c>
    </row>
    <row r="5" spans="2:8" ht="15.45">
      <c r="B5" s="28" t="s">
        <v>50</v>
      </c>
      <c r="C5" s="46">
        <f>D5+F5</f>
        <v>150000</v>
      </c>
      <c r="D5" s="15">
        <v>30000</v>
      </c>
      <c r="F5" s="15">
        <v>120000</v>
      </c>
      <c r="G5" s="48"/>
      <c r="H5" t="s">
        <v>58</v>
      </c>
    </row>
    <row r="6" spans="2:8" ht="15.45">
      <c r="B6" s="28"/>
      <c r="C6" s="46"/>
      <c r="D6" s="18" t="s">
        <v>40</v>
      </c>
      <c r="E6" s="26" t="s">
        <v>63</v>
      </c>
      <c r="F6" s="18" t="s">
        <v>28</v>
      </c>
      <c r="G6" s="48" t="s">
        <v>63</v>
      </c>
    </row>
    <row r="7" spans="2:8" ht="15.45">
      <c r="B7" s="28" t="s">
        <v>57</v>
      </c>
      <c r="C7" s="16"/>
      <c r="D7" s="41">
        <f>IF(C5=0,0,D5/C5)</f>
        <v>0.2</v>
      </c>
      <c r="E7" s="50">
        <f>D5/365</f>
        <v>82.191780821917803</v>
      </c>
      <c r="F7" s="41">
        <f>IF(C5=0,0,F5/C5)</f>
        <v>0.8</v>
      </c>
      <c r="G7" s="50">
        <f>F5/365</f>
        <v>328.76712328767121</v>
      </c>
    </row>
    <row r="8" spans="2:8" ht="15.45">
      <c r="B8" s="28"/>
      <c r="C8" s="16"/>
      <c r="D8" s="27"/>
      <c r="F8" s="17"/>
      <c r="G8" s="26"/>
    </row>
    <row r="9" spans="2:8" ht="15.45">
      <c r="B9" s="3" t="s">
        <v>0</v>
      </c>
      <c r="C9" s="43" t="s">
        <v>1</v>
      </c>
      <c r="D9" s="44" t="s">
        <v>60</v>
      </c>
      <c r="E9" s="45" t="s">
        <v>41</v>
      </c>
      <c r="F9" s="44" t="s">
        <v>60</v>
      </c>
      <c r="G9" s="45" t="s">
        <v>42</v>
      </c>
    </row>
    <row r="10" spans="2:8">
      <c r="B10" s="9" t="s">
        <v>61</v>
      </c>
      <c r="C10" s="8">
        <v>15000</v>
      </c>
      <c r="D10" s="13">
        <f>IF($D$5=0,0,IF($C10=0,0,(C10*$D$7)/$D$5))</f>
        <v>0.1</v>
      </c>
      <c r="E10" s="42">
        <f t="shared" ref="E10:E31" si="0">$D$5*D10</f>
        <v>3000</v>
      </c>
      <c r="F10" s="13">
        <f>IF($F$5=0,0,IF($C10=0,0,(C10*$F$7)/$F$5))</f>
        <v>0.1</v>
      </c>
      <c r="G10" s="31">
        <f t="shared" ref="G10:G31" si="1">$F$5*F10</f>
        <v>12000</v>
      </c>
      <c r="H10" s="10" t="s">
        <v>14</v>
      </c>
    </row>
    <row r="11" spans="2:8">
      <c r="B11" s="9" t="s">
        <v>10</v>
      </c>
      <c r="C11" s="8">
        <v>0</v>
      </c>
      <c r="D11" s="13">
        <f t="shared" ref="D11:D17" si="2">IF($D$5=0,0,IF($C11=0,0,(C11*$D$7)/$D$5))</f>
        <v>0</v>
      </c>
      <c r="E11" s="42">
        <f t="shared" si="0"/>
        <v>0</v>
      </c>
      <c r="F11" s="13">
        <f t="shared" ref="F11:F17" si="3">IF($F$5=0,0,IF($C11=0,0,(C11*$F$7)/$F$5))</f>
        <v>0</v>
      </c>
      <c r="G11" s="31">
        <f t="shared" si="1"/>
        <v>0</v>
      </c>
    </row>
    <row r="12" spans="2:8">
      <c r="B12" s="9" t="s">
        <v>11</v>
      </c>
      <c r="C12" s="5">
        <v>0</v>
      </c>
      <c r="D12" s="13">
        <f t="shared" si="2"/>
        <v>0</v>
      </c>
      <c r="E12" s="42">
        <f t="shared" si="0"/>
        <v>0</v>
      </c>
      <c r="F12" s="13">
        <f t="shared" si="3"/>
        <v>0</v>
      </c>
      <c r="G12" s="31">
        <f t="shared" si="1"/>
        <v>0</v>
      </c>
    </row>
    <row r="13" spans="2:8">
      <c r="B13" s="9" t="s">
        <v>29</v>
      </c>
      <c r="C13" s="5">
        <v>0</v>
      </c>
      <c r="D13" s="13">
        <f t="shared" si="2"/>
        <v>0</v>
      </c>
      <c r="E13" s="42">
        <f t="shared" si="0"/>
        <v>0</v>
      </c>
      <c r="F13" s="13">
        <f t="shared" si="3"/>
        <v>0</v>
      </c>
      <c r="G13" s="31">
        <f t="shared" si="1"/>
        <v>0</v>
      </c>
    </row>
    <row r="14" spans="2:8">
      <c r="B14" s="9" t="s">
        <v>47</v>
      </c>
      <c r="C14" s="5">
        <v>20608.759999999998</v>
      </c>
      <c r="D14" s="13">
        <f t="shared" si="2"/>
        <v>0.13739173333333332</v>
      </c>
      <c r="E14" s="42">
        <f t="shared" si="0"/>
        <v>4121.7519999999995</v>
      </c>
      <c r="F14" s="13">
        <f t="shared" si="3"/>
        <v>0.13739173333333332</v>
      </c>
      <c r="G14" s="31">
        <f t="shared" si="1"/>
        <v>16487.007999999998</v>
      </c>
    </row>
    <row r="15" spans="2:8">
      <c r="B15" s="9" t="s">
        <v>9</v>
      </c>
      <c r="C15" s="5">
        <v>0</v>
      </c>
      <c r="D15" s="13">
        <f t="shared" si="2"/>
        <v>0</v>
      </c>
      <c r="E15" s="42">
        <f t="shared" si="0"/>
        <v>0</v>
      </c>
      <c r="F15" s="13">
        <f t="shared" si="3"/>
        <v>0</v>
      </c>
      <c r="G15" s="31">
        <f t="shared" si="1"/>
        <v>0</v>
      </c>
    </row>
    <row r="16" spans="2:8">
      <c r="B16" s="9" t="s">
        <v>9</v>
      </c>
      <c r="C16" s="5">
        <v>0</v>
      </c>
      <c r="D16" s="13">
        <f t="shared" si="2"/>
        <v>0</v>
      </c>
      <c r="E16" s="42">
        <f t="shared" si="0"/>
        <v>0</v>
      </c>
      <c r="F16" s="13">
        <f t="shared" si="3"/>
        <v>0</v>
      </c>
      <c r="G16" s="31">
        <f t="shared" si="1"/>
        <v>0</v>
      </c>
    </row>
    <row r="17" spans="2:7">
      <c r="B17" s="9" t="s">
        <v>9</v>
      </c>
      <c r="C17" s="5">
        <v>0</v>
      </c>
      <c r="D17" s="13">
        <f t="shared" si="2"/>
        <v>0</v>
      </c>
      <c r="E17" s="42">
        <f t="shared" si="0"/>
        <v>0</v>
      </c>
      <c r="F17" s="13">
        <f t="shared" si="3"/>
        <v>0</v>
      </c>
      <c r="G17" s="31">
        <f t="shared" si="1"/>
        <v>0</v>
      </c>
    </row>
    <row r="18" spans="2:7" ht="15.45">
      <c r="B18" s="3" t="s">
        <v>1</v>
      </c>
      <c r="C18" s="4">
        <f>SUM(C10:C17)</f>
        <v>35608.759999999995</v>
      </c>
      <c r="D18" s="30">
        <f>SUM(D10:D17)</f>
        <v>0.23739173333333333</v>
      </c>
      <c r="E18" s="11">
        <f>SUM(E10:E17)</f>
        <v>7121.7519999999995</v>
      </c>
      <c r="F18" s="30">
        <f>SUM(F10:F17)</f>
        <v>0.23739173333333333</v>
      </c>
      <c r="G18" s="11">
        <f>SUM(G10:G17)</f>
        <v>28487.007999999998</v>
      </c>
    </row>
    <row r="19" spans="2:7" ht="15.45">
      <c r="B19" s="3" t="s">
        <v>30</v>
      </c>
      <c r="C19" s="1"/>
    </row>
    <row r="20" spans="2:7">
      <c r="B20" s="9" t="s">
        <v>44</v>
      </c>
      <c r="C20" s="5">
        <v>230</v>
      </c>
      <c r="D20" s="13">
        <f t="shared" ref="D20:D31" si="4">IF($D$5=0,0,IF($C20=0,0,(C20*$D$7)/$D$5))</f>
        <v>1.5333333333333334E-3</v>
      </c>
      <c r="E20" s="42">
        <f t="shared" si="0"/>
        <v>46</v>
      </c>
      <c r="F20" s="13">
        <f t="shared" ref="F20:F31" si="5">IF($F$5=0,0,IF($C20=0,0,(C20*$F$7)/$F$5))</f>
        <v>1.5333333333333334E-3</v>
      </c>
      <c r="G20" s="31">
        <f t="shared" si="1"/>
        <v>184</v>
      </c>
    </row>
    <row r="21" spans="2:7">
      <c r="B21" s="9" t="s">
        <v>45</v>
      </c>
      <c r="C21" s="8">
        <v>0</v>
      </c>
      <c r="D21" s="13">
        <f t="shared" si="4"/>
        <v>0</v>
      </c>
      <c r="E21" s="42">
        <f t="shared" si="0"/>
        <v>0</v>
      </c>
      <c r="F21" s="13">
        <f t="shared" si="5"/>
        <v>0</v>
      </c>
      <c r="G21" s="31">
        <f t="shared" si="1"/>
        <v>0</v>
      </c>
    </row>
    <row r="22" spans="2:7">
      <c r="B22" s="9" t="s">
        <v>46</v>
      </c>
      <c r="C22" s="8">
        <v>10000</v>
      </c>
      <c r="D22" s="13">
        <f t="shared" si="4"/>
        <v>6.6666666666666666E-2</v>
      </c>
      <c r="E22" s="42">
        <f t="shared" si="0"/>
        <v>2000</v>
      </c>
      <c r="F22" s="13">
        <f t="shared" si="5"/>
        <v>6.6666666666666666E-2</v>
      </c>
      <c r="G22" s="31">
        <f t="shared" si="1"/>
        <v>8000</v>
      </c>
    </row>
    <row r="23" spans="2:7">
      <c r="B23" s="9" t="s">
        <v>62</v>
      </c>
      <c r="C23" s="8">
        <v>8000</v>
      </c>
      <c r="D23" s="13">
        <f t="shared" si="4"/>
        <v>5.3333333333333337E-2</v>
      </c>
      <c r="E23" s="42">
        <f t="shared" ref="E23" si="6">$D$5*D23</f>
        <v>1600</v>
      </c>
      <c r="F23" s="13">
        <f t="shared" ref="F23" si="7">IF($F$5=0,0,IF($C23=0,0,(C23*$F$7)/$F$5))</f>
        <v>5.3333333333333337E-2</v>
      </c>
      <c r="G23" s="31">
        <f t="shared" ref="G23" si="8">$F$5*F23</f>
        <v>6400</v>
      </c>
    </row>
    <row r="24" spans="2:7">
      <c r="B24" s="9" t="s">
        <v>49</v>
      </c>
      <c r="C24" s="5">
        <v>3402.37</v>
      </c>
      <c r="D24" s="13">
        <f t="shared" si="4"/>
        <v>2.2682466666666668E-2</v>
      </c>
      <c r="E24" s="42">
        <f t="shared" si="0"/>
        <v>680.47400000000005</v>
      </c>
      <c r="F24" s="13">
        <f t="shared" si="5"/>
        <v>2.2682466666666668E-2</v>
      </c>
      <c r="G24" s="31">
        <f t="shared" si="1"/>
        <v>2721.8960000000002</v>
      </c>
    </row>
    <row r="25" spans="2:7">
      <c r="B25" s="9" t="s">
        <v>48</v>
      </c>
      <c r="C25" s="5">
        <v>0</v>
      </c>
      <c r="D25" s="13">
        <f t="shared" si="4"/>
        <v>0</v>
      </c>
      <c r="E25" s="42">
        <f t="shared" ref="E25" si="9">$D$5*D25</f>
        <v>0</v>
      </c>
      <c r="F25" s="13">
        <f t="shared" ref="F25" si="10">IF($F$5=0,0,IF($C25=0,0,(C25*$F$7)/$F$5))</f>
        <v>0</v>
      </c>
      <c r="G25" s="31">
        <f t="shared" ref="G25" si="11">$F$5*F25</f>
        <v>0</v>
      </c>
    </row>
    <row r="26" spans="2:7">
      <c r="B26" s="47" t="s">
        <v>71</v>
      </c>
      <c r="C26" s="8">
        <v>50000</v>
      </c>
      <c r="D26" s="13">
        <f t="shared" si="4"/>
        <v>0.33333333333333331</v>
      </c>
      <c r="E26" s="42">
        <f t="shared" si="0"/>
        <v>10000</v>
      </c>
      <c r="F26" s="13">
        <f t="shared" si="5"/>
        <v>0.33333333333333331</v>
      </c>
      <c r="G26" s="31">
        <f t="shared" si="1"/>
        <v>40000</v>
      </c>
    </row>
    <row r="27" spans="2:7">
      <c r="B27" s="9" t="s">
        <v>64</v>
      </c>
      <c r="C27" s="5">
        <v>1700</v>
      </c>
      <c r="D27" s="13">
        <f t="shared" si="4"/>
        <v>1.1333333333333334E-2</v>
      </c>
      <c r="E27" s="42">
        <f t="shared" si="0"/>
        <v>340</v>
      </c>
      <c r="F27" s="13">
        <f t="shared" si="5"/>
        <v>1.1333333333333334E-2</v>
      </c>
      <c r="G27" s="31">
        <f t="shared" si="1"/>
        <v>1360</v>
      </c>
    </row>
    <row r="28" spans="2:7">
      <c r="B28" s="9" t="s">
        <v>52</v>
      </c>
      <c r="C28" s="5">
        <v>1600</v>
      </c>
      <c r="D28" s="13">
        <f t="shared" si="4"/>
        <v>1.0666666666666666E-2</v>
      </c>
      <c r="E28" s="42">
        <f t="shared" ref="E28:E30" si="12">$D$5*D28</f>
        <v>320</v>
      </c>
      <c r="F28" s="13">
        <f t="shared" si="5"/>
        <v>1.0666666666666666E-2</v>
      </c>
      <c r="G28" s="31">
        <f t="shared" ref="G28:G30" si="13">$F$5*F28</f>
        <v>1280</v>
      </c>
    </row>
    <row r="29" spans="2:7">
      <c r="B29" s="9" t="s">
        <v>53</v>
      </c>
      <c r="C29" s="5">
        <v>4381.5</v>
      </c>
      <c r="D29" s="13">
        <f t="shared" si="4"/>
        <v>2.9210000000000003E-2</v>
      </c>
      <c r="E29" s="42">
        <f t="shared" si="12"/>
        <v>876.30000000000007</v>
      </c>
      <c r="F29" s="13">
        <f t="shared" si="5"/>
        <v>2.9210000000000003E-2</v>
      </c>
      <c r="G29" s="31">
        <f t="shared" si="13"/>
        <v>3505.2000000000003</v>
      </c>
    </row>
    <row r="30" spans="2:7">
      <c r="B30" s="9" t="s">
        <v>51</v>
      </c>
      <c r="C30" s="5">
        <v>5787.11</v>
      </c>
      <c r="D30" s="13">
        <f t="shared" si="4"/>
        <v>3.8580733333333332E-2</v>
      </c>
      <c r="E30" s="42">
        <f t="shared" si="12"/>
        <v>1157.422</v>
      </c>
      <c r="F30" s="13">
        <f t="shared" si="5"/>
        <v>3.8580733333333332E-2</v>
      </c>
      <c r="G30" s="31">
        <f t="shared" si="13"/>
        <v>4629.6880000000001</v>
      </c>
    </row>
    <row r="31" spans="2:7">
      <c r="B31" s="9" t="s">
        <v>54</v>
      </c>
      <c r="C31" s="5">
        <v>8000</v>
      </c>
      <c r="D31" s="13">
        <f t="shared" si="4"/>
        <v>5.3333333333333337E-2</v>
      </c>
      <c r="E31" s="42">
        <f t="shared" si="0"/>
        <v>1600</v>
      </c>
      <c r="F31" s="13">
        <f t="shared" si="5"/>
        <v>5.3333333333333337E-2</v>
      </c>
      <c r="G31" s="31">
        <f t="shared" si="1"/>
        <v>6400</v>
      </c>
    </row>
    <row r="32" spans="2:7" ht="15.45">
      <c r="B32" s="3" t="s">
        <v>55</v>
      </c>
      <c r="C32" s="4">
        <f>SUM(C20:C31)</f>
        <v>93100.98</v>
      </c>
      <c r="D32" s="30">
        <f>SUM(D20:D31)</f>
        <v>0.62067320000000004</v>
      </c>
      <c r="E32" s="4">
        <f>SUM(E20:E31)</f>
        <v>18620.196</v>
      </c>
      <c r="F32" s="30">
        <f>SUM(F20:F31)</f>
        <v>0.62067320000000004</v>
      </c>
      <c r="G32" s="4">
        <f>SUM(G20:G31)</f>
        <v>74480.784</v>
      </c>
    </row>
    <row r="33" spans="2:9" ht="15.45">
      <c r="D33" s="44" t="s">
        <v>60</v>
      </c>
      <c r="F33" s="44" t="s">
        <v>60</v>
      </c>
    </row>
    <row r="34" spans="2:9" ht="15.45">
      <c r="B34" s="3" t="s">
        <v>32</v>
      </c>
      <c r="C34" s="11">
        <f>C18+C32</f>
        <v>128709.73999999999</v>
      </c>
      <c r="D34" s="32">
        <f>D32+D18</f>
        <v>0.85806493333333334</v>
      </c>
      <c r="E34" s="11">
        <f>E32+E18</f>
        <v>25741.948</v>
      </c>
      <c r="F34" s="32">
        <f>F32+F18</f>
        <v>0.85806493333333334</v>
      </c>
      <c r="G34" s="11">
        <f>G32+G18</f>
        <v>102967.792</v>
      </c>
      <c r="I34" s="31"/>
    </row>
    <row r="35" spans="2:9" ht="15.45">
      <c r="B35" s="49" t="s">
        <v>67</v>
      </c>
      <c r="D35" s="31">
        <f>D34*365</f>
        <v>313.19370066666664</v>
      </c>
      <c r="E35" s="45" t="s">
        <v>68</v>
      </c>
      <c r="F35" s="31">
        <f>F34*365</f>
        <v>313.19370066666664</v>
      </c>
      <c r="G35" s="49" t="s">
        <v>69</v>
      </c>
    </row>
    <row r="36" spans="2:9" ht="20.149999999999999" customHeight="1">
      <c r="B36" s="55"/>
      <c r="C36" s="55"/>
      <c r="D36" s="55"/>
      <c r="E36" s="55"/>
      <c r="F36" s="55"/>
      <c r="G36" s="55"/>
    </row>
    <row r="37" spans="2:9" ht="20.149999999999999" customHeight="1">
      <c r="B37" s="55" t="s">
        <v>66</v>
      </c>
      <c r="C37" s="55"/>
      <c r="D37" s="55"/>
      <c r="E37" s="55"/>
      <c r="F37" s="55"/>
      <c r="G37" s="55"/>
    </row>
    <row r="38" spans="2:9" ht="20.149999999999999" customHeight="1">
      <c r="B38" s="55"/>
      <c r="C38" s="55"/>
      <c r="D38" s="55"/>
      <c r="E38" s="55"/>
      <c r="F38" s="55"/>
      <c r="G38" s="55"/>
    </row>
    <row r="41" spans="2:9">
      <c r="C41" s="42"/>
    </row>
  </sheetData>
  <sheetProtection sheet="1" objects="1" scenarios="1"/>
  <mergeCells count="5">
    <mergeCell ref="B1:G1"/>
    <mergeCell ref="C3:E3"/>
    <mergeCell ref="B36:G36"/>
    <mergeCell ref="B37:G37"/>
    <mergeCell ref="B38:G38"/>
  </mergeCells>
  <phoneticPr fontId="0" type="noConversion"/>
  <printOptions gridLines="1"/>
  <pageMargins left="0.95" right="0.2" top="0.75" bottom="0.75" header="0.3" footer="0.3"/>
  <pageSetup scale="89" orientation="portrait" r:id="rId1"/>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38"/>
  <sheetViews>
    <sheetView topLeftCell="A31" workbookViewId="0">
      <selection activeCell="B4" sqref="B4"/>
    </sheetView>
  </sheetViews>
  <sheetFormatPr defaultRowHeight="15"/>
  <cols>
    <col min="2" max="2" width="29" customWidth="1"/>
    <col min="3" max="3" width="11.4375" customWidth="1"/>
    <col min="4" max="4" width="10.5625" customWidth="1"/>
    <col min="5" max="5" width="5.25" customWidth="1"/>
    <col min="6" max="6" width="11.0625" customWidth="1"/>
    <col min="7" max="7" width="4.0625" customWidth="1"/>
    <col min="8" max="8" width="8.3125" customWidth="1"/>
  </cols>
  <sheetData>
    <row r="1" spans="2:8" ht="15.45">
      <c r="B1" s="51" t="s">
        <v>35</v>
      </c>
      <c r="C1" s="51"/>
      <c r="D1" s="52"/>
      <c r="E1" s="52"/>
      <c r="F1" s="52"/>
      <c r="G1" s="52"/>
      <c r="H1" s="52"/>
    </row>
    <row r="2" spans="2:8">
      <c r="B2" s="2"/>
    </row>
    <row r="3" spans="2:8" ht="15.45">
      <c r="B3" s="3" t="s">
        <v>56</v>
      </c>
      <c r="C3" s="53" t="s">
        <v>39</v>
      </c>
      <c r="D3" s="54"/>
      <c r="E3" s="54"/>
      <c r="F3" s="12" t="s">
        <v>31</v>
      </c>
      <c r="H3" s="33">
        <v>2013</v>
      </c>
    </row>
    <row r="4" spans="2:8" ht="15.45">
      <c r="B4" s="3"/>
      <c r="C4" s="34"/>
      <c r="D4" s="35"/>
      <c r="E4" s="35"/>
      <c r="F4" s="12"/>
      <c r="H4" s="36"/>
    </row>
    <row r="5" spans="2:8" ht="15.45">
      <c r="B5" s="33" t="s">
        <v>38</v>
      </c>
      <c r="C5" s="38" t="s">
        <v>36</v>
      </c>
      <c r="D5" s="35"/>
      <c r="E5" s="35"/>
      <c r="F5" s="12"/>
    </row>
    <row r="6" spans="2:8" ht="15.45">
      <c r="C6" s="25" t="s">
        <v>1</v>
      </c>
      <c r="D6" s="18" t="s">
        <v>28</v>
      </c>
      <c r="F6" s="18" t="s">
        <v>16</v>
      </c>
    </row>
    <row r="7" spans="2:8" ht="15.45">
      <c r="B7" s="28" t="s">
        <v>37</v>
      </c>
      <c r="C7" s="16">
        <v>0</v>
      </c>
      <c r="D7" s="15">
        <v>0</v>
      </c>
      <c r="E7" s="26" t="s">
        <v>17</v>
      </c>
      <c r="F7" s="15">
        <v>0</v>
      </c>
      <c r="G7" s="26" t="s">
        <v>17</v>
      </c>
      <c r="H7" s="12"/>
    </row>
    <row r="8" spans="2:8" ht="15.45">
      <c r="B8" s="28" t="str">
        <f>C5</f>
        <v>$/AUM</v>
      </c>
      <c r="C8" s="16"/>
      <c r="D8" s="27">
        <f>C7*D7*0.01</f>
        <v>0</v>
      </c>
      <c r="F8" s="17">
        <f>C7*F7*0.01</f>
        <v>0</v>
      </c>
      <c r="G8" s="26"/>
      <c r="H8" s="12"/>
    </row>
    <row r="9" spans="2:8" ht="15.45">
      <c r="B9" s="28"/>
      <c r="C9" s="16"/>
      <c r="D9" s="27"/>
      <c r="F9" s="17"/>
      <c r="G9" s="26"/>
      <c r="H9" s="12"/>
    </row>
    <row r="10" spans="2:8" ht="15.45">
      <c r="B10" s="28"/>
      <c r="C10" s="16"/>
      <c r="G10" s="26"/>
      <c r="H10" s="12" t="str">
        <f>C5</f>
        <v>$/AUM</v>
      </c>
    </row>
    <row r="11" spans="2:8" ht="15.45">
      <c r="B11" s="3" t="s">
        <v>0</v>
      </c>
      <c r="C11" s="25" t="s">
        <v>1</v>
      </c>
      <c r="D11" s="37" t="str">
        <f>C5</f>
        <v>$/AUM</v>
      </c>
      <c r="F11" s="37" t="str">
        <f>D11</f>
        <v>$/AUM</v>
      </c>
      <c r="H11" s="12" t="s">
        <v>15</v>
      </c>
    </row>
    <row r="12" spans="2:8">
      <c r="B12" s="2" t="s">
        <v>13</v>
      </c>
      <c r="C12" s="5">
        <v>0</v>
      </c>
      <c r="D12" s="13" t="str">
        <f>IF($C12=0," ",C12/$D$8)</f>
        <v xml:space="preserve"> </v>
      </c>
      <c r="F12" s="13" t="str">
        <f>IF($C12=0," ",C12/$F$8)</f>
        <v xml:space="preserve"> </v>
      </c>
      <c r="H12" s="29" t="str">
        <f>IF(C12=0," ",D12+F12)</f>
        <v xml:space="preserve"> </v>
      </c>
    </row>
    <row r="13" spans="2:8">
      <c r="B13" s="2" t="s">
        <v>2</v>
      </c>
      <c r="C13" s="5">
        <v>0</v>
      </c>
      <c r="D13" s="13" t="str">
        <f t="shared" ref="D13:D21" si="0">IF($C13=0," ",C13/$D$8)</f>
        <v xml:space="preserve"> </v>
      </c>
      <c r="F13" s="13" t="str">
        <f t="shared" ref="F13:F21" si="1">IF($C13=0," ",C13/$F$8)</f>
        <v xml:space="preserve"> </v>
      </c>
      <c r="H13" s="29" t="str">
        <f t="shared" ref="H13:H21" si="2">IF(C13=0," ",D13+F13)</f>
        <v xml:space="preserve"> </v>
      </c>
    </row>
    <row r="14" spans="2:8">
      <c r="B14" s="2" t="s">
        <v>3</v>
      </c>
      <c r="C14" s="5">
        <v>0</v>
      </c>
      <c r="D14" s="13" t="str">
        <f t="shared" si="0"/>
        <v xml:space="preserve"> </v>
      </c>
      <c r="F14" s="13" t="str">
        <f t="shared" si="1"/>
        <v xml:space="preserve"> </v>
      </c>
      <c r="H14" s="29" t="str">
        <f t="shared" si="2"/>
        <v xml:space="preserve"> </v>
      </c>
    </row>
    <row r="15" spans="2:8">
      <c r="B15" s="2" t="s">
        <v>10</v>
      </c>
      <c r="C15" s="8">
        <v>0</v>
      </c>
      <c r="D15" s="13" t="str">
        <f t="shared" si="0"/>
        <v xml:space="preserve"> </v>
      </c>
      <c r="F15" s="13" t="str">
        <f t="shared" si="1"/>
        <v xml:space="preserve"> </v>
      </c>
      <c r="H15" s="29" t="str">
        <f t="shared" si="2"/>
        <v xml:space="preserve"> </v>
      </c>
    </row>
    <row r="16" spans="2:8">
      <c r="B16" s="2" t="s">
        <v>11</v>
      </c>
      <c r="C16" s="5">
        <v>0</v>
      </c>
      <c r="D16" s="13" t="str">
        <f t="shared" si="0"/>
        <v xml:space="preserve"> </v>
      </c>
      <c r="F16" s="13" t="str">
        <f t="shared" si="1"/>
        <v xml:space="preserve"> </v>
      </c>
      <c r="H16" s="29" t="str">
        <f t="shared" si="2"/>
        <v xml:space="preserve"> </v>
      </c>
    </row>
    <row r="17" spans="2:8">
      <c r="B17" s="2" t="s">
        <v>29</v>
      </c>
      <c r="C17" s="5">
        <v>0</v>
      </c>
      <c r="D17" s="13" t="str">
        <f t="shared" si="0"/>
        <v xml:space="preserve"> </v>
      </c>
      <c r="F17" s="13" t="str">
        <f t="shared" si="1"/>
        <v xml:space="preserve"> </v>
      </c>
      <c r="H17" s="29" t="str">
        <f t="shared" si="2"/>
        <v xml:space="preserve"> </v>
      </c>
    </row>
    <row r="18" spans="2:8">
      <c r="B18" s="2" t="s">
        <v>12</v>
      </c>
      <c r="C18" s="5">
        <v>0</v>
      </c>
      <c r="D18" s="13" t="str">
        <f t="shared" si="0"/>
        <v xml:space="preserve"> </v>
      </c>
      <c r="F18" s="13" t="str">
        <f t="shared" si="1"/>
        <v xml:space="preserve"> </v>
      </c>
      <c r="H18" s="29" t="str">
        <f t="shared" si="2"/>
        <v xml:space="preserve"> </v>
      </c>
    </row>
    <row r="19" spans="2:8">
      <c r="B19" s="9" t="s">
        <v>9</v>
      </c>
      <c r="C19" s="5">
        <v>0</v>
      </c>
      <c r="D19" s="13" t="str">
        <f t="shared" si="0"/>
        <v xml:space="preserve"> </v>
      </c>
      <c r="F19" s="13" t="str">
        <f t="shared" si="1"/>
        <v xml:space="preserve"> </v>
      </c>
      <c r="H19" s="29" t="str">
        <f t="shared" si="2"/>
        <v xml:space="preserve"> </v>
      </c>
    </row>
    <row r="20" spans="2:8">
      <c r="B20" s="9" t="s">
        <v>9</v>
      </c>
      <c r="C20" s="5">
        <v>0</v>
      </c>
      <c r="D20" s="13" t="str">
        <f t="shared" si="0"/>
        <v xml:space="preserve"> </v>
      </c>
      <c r="F20" s="13" t="str">
        <f t="shared" si="1"/>
        <v xml:space="preserve"> </v>
      </c>
      <c r="H20" s="29" t="str">
        <f t="shared" si="2"/>
        <v xml:space="preserve"> </v>
      </c>
    </row>
    <row r="21" spans="2:8">
      <c r="B21" s="9" t="s">
        <v>9</v>
      </c>
      <c r="C21" s="5">
        <v>0</v>
      </c>
      <c r="D21" s="13" t="str">
        <f t="shared" si="0"/>
        <v xml:space="preserve"> </v>
      </c>
      <c r="E21" s="7"/>
      <c r="F21" s="13" t="str">
        <f t="shared" si="1"/>
        <v xml:space="preserve"> </v>
      </c>
      <c r="H21" s="29" t="str">
        <f t="shared" si="2"/>
        <v xml:space="preserve"> </v>
      </c>
    </row>
    <row r="22" spans="2:8" ht="15.45">
      <c r="B22" s="3" t="s">
        <v>1</v>
      </c>
      <c r="C22" s="4">
        <f>SUM(C12:C21)</f>
        <v>0</v>
      </c>
      <c r="D22" s="30">
        <f>SUM(D12:D21)</f>
        <v>0</v>
      </c>
      <c r="E22" s="31"/>
      <c r="F22" s="30">
        <f>SUM(F12:F21)</f>
        <v>0</v>
      </c>
      <c r="G22" s="31"/>
      <c r="H22" s="30">
        <f>SUM(H12:H21)</f>
        <v>0</v>
      </c>
    </row>
    <row r="23" spans="2:8" ht="15.45">
      <c r="B23" s="3" t="s">
        <v>30</v>
      </c>
      <c r="C23" s="1"/>
    </row>
    <row r="24" spans="2:8">
      <c r="B24" s="2" t="s">
        <v>4</v>
      </c>
      <c r="C24" s="6">
        <v>0</v>
      </c>
      <c r="D24" s="13" t="str">
        <f t="shared" ref="D24:D31" si="3">IF($C24=0," ",C24/$D$8)</f>
        <v xml:space="preserve"> </v>
      </c>
      <c r="E24" s="7"/>
      <c r="F24" s="13" t="str">
        <f t="shared" ref="F24:F31" si="4">IF($C24=0," ",C24/$F$8)</f>
        <v xml:space="preserve"> </v>
      </c>
      <c r="H24" s="29" t="str">
        <f t="shared" ref="H24:H31" si="5">IF(C24=0," ",D24+F24)</f>
        <v xml:space="preserve"> </v>
      </c>
    </row>
    <row r="25" spans="2:8">
      <c r="B25" s="2" t="s">
        <v>5</v>
      </c>
      <c r="C25" s="5">
        <v>0</v>
      </c>
      <c r="D25" s="13" t="str">
        <f t="shared" si="3"/>
        <v xml:space="preserve"> </v>
      </c>
      <c r="E25" s="7"/>
      <c r="F25" s="13" t="str">
        <f t="shared" si="4"/>
        <v xml:space="preserve"> </v>
      </c>
      <c r="H25" s="29" t="str">
        <f t="shared" si="5"/>
        <v xml:space="preserve"> </v>
      </c>
    </row>
    <row r="26" spans="2:8">
      <c r="B26" s="2" t="s">
        <v>6</v>
      </c>
      <c r="C26" s="5">
        <v>0</v>
      </c>
      <c r="D26" s="13" t="str">
        <f t="shared" si="3"/>
        <v xml:space="preserve"> </v>
      </c>
      <c r="E26" s="7"/>
      <c r="F26" s="13" t="str">
        <f t="shared" si="4"/>
        <v xml:space="preserve"> </v>
      </c>
      <c r="H26" s="29" t="str">
        <f t="shared" si="5"/>
        <v xml:space="preserve"> </v>
      </c>
    </row>
    <row r="27" spans="2:8">
      <c r="B27" s="2" t="s">
        <v>7</v>
      </c>
      <c r="C27" s="5">
        <v>0</v>
      </c>
      <c r="D27" s="13" t="str">
        <f t="shared" si="3"/>
        <v xml:space="preserve"> </v>
      </c>
      <c r="E27" s="7"/>
      <c r="F27" s="13" t="str">
        <f t="shared" si="4"/>
        <v xml:space="preserve"> </v>
      </c>
      <c r="H27" s="29" t="str">
        <f t="shared" si="5"/>
        <v xml:space="preserve"> </v>
      </c>
    </row>
    <row r="28" spans="2:8">
      <c r="B28" s="2" t="s">
        <v>8</v>
      </c>
      <c r="C28" s="5">
        <v>0</v>
      </c>
      <c r="D28" s="13" t="str">
        <f t="shared" si="3"/>
        <v xml:space="preserve"> </v>
      </c>
      <c r="E28" s="7"/>
      <c r="F28" s="13" t="str">
        <f t="shared" si="4"/>
        <v xml:space="preserve"> </v>
      </c>
      <c r="H28" s="29" t="str">
        <f t="shared" si="5"/>
        <v xml:space="preserve"> </v>
      </c>
    </row>
    <row r="29" spans="2:8">
      <c r="B29" s="9" t="s">
        <v>9</v>
      </c>
      <c r="C29" s="5">
        <v>0</v>
      </c>
      <c r="D29" s="13" t="str">
        <f t="shared" si="3"/>
        <v xml:space="preserve"> </v>
      </c>
      <c r="E29" s="7"/>
      <c r="F29" s="13" t="str">
        <f t="shared" si="4"/>
        <v xml:space="preserve"> </v>
      </c>
      <c r="H29" s="29" t="str">
        <f t="shared" si="5"/>
        <v xml:space="preserve"> </v>
      </c>
    </row>
    <row r="30" spans="2:8">
      <c r="B30" s="9" t="s">
        <v>9</v>
      </c>
      <c r="C30" s="5">
        <v>0</v>
      </c>
      <c r="D30" s="13" t="str">
        <f t="shared" si="3"/>
        <v xml:space="preserve"> </v>
      </c>
      <c r="E30" s="7"/>
      <c r="F30" s="13" t="str">
        <f t="shared" si="4"/>
        <v xml:space="preserve"> </v>
      </c>
      <c r="H30" s="29" t="str">
        <f t="shared" si="5"/>
        <v xml:space="preserve"> </v>
      </c>
    </row>
    <row r="31" spans="2:8">
      <c r="B31" s="9" t="s">
        <v>9</v>
      </c>
      <c r="C31" s="5">
        <v>0</v>
      </c>
      <c r="D31" s="13" t="str">
        <f t="shared" si="3"/>
        <v xml:space="preserve"> </v>
      </c>
      <c r="E31" s="7"/>
      <c r="F31" s="13" t="str">
        <f t="shared" si="4"/>
        <v xml:space="preserve"> </v>
      </c>
      <c r="H31" s="29" t="str">
        <f t="shared" si="5"/>
        <v xml:space="preserve"> </v>
      </c>
    </row>
    <row r="32" spans="2:8" ht="15.45">
      <c r="B32" s="3" t="s">
        <v>1</v>
      </c>
      <c r="C32" s="4">
        <f>SUM(C24:C31)</f>
        <v>0</v>
      </c>
      <c r="D32" s="30">
        <f t="shared" ref="D32:H32" si="6">SUM(D24:D31)</f>
        <v>0</v>
      </c>
      <c r="E32" s="4"/>
      <c r="F32" s="30">
        <f t="shared" si="6"/>
        <v>0</v>
      </c>
      <c r="G32" s="4"/>
      <c r="H32" s="30">
        <f t="shared" si="6"/>
        <v>0</v>
      </c>
    </row>
    <row r="34" spans="2:8" ht="15.45">
      <c r="B34" s="3" t="s">
        <v>32</v>
      </c>
      <c r="C34" s="11">
        <f>C22+C32</f>
        <v>0</v>
      </c>
      <c r="D34" s="32">
        <f>D32+D22</f>
        <v>0</v>
      </c>
      <c r="F34" s="32">
        <f>F32+F22</f>
        <v>0</v>
      </c>
      <c r="H34" s="32">
        <f>H32+H22</f>
        <v>0</v>
      </c>
    </row>
    <row r="35" spans="2:8">
      <c r="D35" s="39" t="str">
        <f>D11</f>
        <v>$/AUM</v>
      </c>
      <c r="E35" s="40"/>
      <c r="F35" s="39" t="str">
        <f>F11</f>
        <v>$/AUM</v>
      </c>
      <c r="G35" s="40"/>
      <c r="H35" s="39" t="str">
        <f>F35</f>
        <v>$/AUM</v>
      </c>
    </row>
    <row r="36" spans="2:8" ht="20.149999999999999" customHeight="1">
      <c r="B36" s="55" t="s">
        <v>34</v>
      </c>
      <c r="C36" s="55"/>
      <c r="D36" s="55"/>
      <c r="E36" s="55"/>
      <c r="F36" s="55"/>
      <c r="G36" s="55"/>
      <c r="H36" s="55"/>
    </row>
    <row r="37" spans="2:8" ht="20.149999999999999" customHeight="1">
      <c r="B37" s="55"/>
      <c r="C37" s="55"/>
      <c r="D37" s="55"/>
      <c r="E37" s="55"/>
      <c r="F37" s="55"/>
      <c r="G37" s="55"/>
      <c r="H37" s="55"/>
    </row>
    <row r="38" spans="2:8" ht="20.149999999999999" customHeight="1">
      <c r="B38" s="55"/>
      <c r="C38" s="55"/>
      <c r="D38" s="55"/>
      <c r="E38" s="55"/>
      <c r="F38" s="55"/>
      <c r="G38" s="55"/>
      <c r="H38" s="55"/>
    </row>
  </sheetData>
  <mergeCells count="5">
    <mergeCell ref="B1:H1"/>
    <mergeCell ref="C3:E3"/>
    <mergeCell ref="B36:H36"/>
    <mergeCell ref="B37:H37"/>
    <mergeCell ref="B38:H38"/>
  </mergeCells>
  <printOptions gridLines="1"/>
  <pageMargins left="0.95" right="0.2" top="0.75" bottom="0.75" header="0.3" footer="0.3"/>
  <pageSetup scale="98" orientation="portrait"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20"/>
  <sheetViews>
    <sheetView showRowColHeaders="0" topLeftCell="A7" zoomScaleNormal="100" workbookViewId="0">
      <selection activeCell="B29" sqref="B29"/>
    </sheetView>
  </sheetViews>
  <sheetFormatPr defaultRowHeight="15"/>
  <cols>
    <col min="1" max="1" width="3.6875" customWidth="1"/>
    <col min="2" max="2" width="85.3125" customWidth="1"/>
  </cols>
  <sheetData>
    <row r="2" spans="2:2" ht="17.600000000000001">
      <c r="B2" s="24" t="s">
        <v>18</v>
      </c>
    </row>
    <row r="3" spans="2:2" ht="40" customHeight="1">
      <c r="B3" s="19" t="s">
        <v>19</v>
      </c>
    </row>
    <row r="4" spans="2:2" ht="15" customHeight="1">
      <c r="B4" s="19"/>
    </row>
    <row r="5" spans="2:2" ht="40" customHeight="1">
      <c r="B5" s="19" t="s">
        <v>20</v>
      </c>
    </row>
    <row r="6" spans="2:2" ht="15" customHeight="1">
      <c r="B6" s="19"/>
    </row>
    <row r="7" spans="2:2" ht="90" customHeight="1">
      <c r="B7" s="20" t="s">
        <v>21</v>
      </c>
    </row>
    <row r="8" spans="2:2" ht="15" customHeight="1">
      <c r="B8" s="20"/>
    </row>
    <row r="9" spans="2:2" ht="75" customHeight="1">
      <c r="B9" s="19" t="s">
        <v>33</v>
      </c>
    </row>
    <row r="10" spans="2:2" ht="15" customHeight="1">
      <c r="B10" s="19"/>
    </row>
    <row r="11" spans="2:2" ht="65.150000000000006" customHeight="1">
      <c r="B11" s="21" t="s">
        <v>22</v>
      </c>
    </row>
    <row r="12" spans="2:2" ht="15" customHeight="1">
      <c r="B12" s="21"/>
    </row>
    <row r="13" spans="2:2" ht="60" customHeight="1">
      <c r="B13" s="22" t="s">
        <v>26</v>
      </c>
    </row>
    <row r="14" spans="2:2" ht="15" customHeight="1">
      <c r="B14" s="22" t="s">
        <v>23</v>
      </c>
    </row>
    <row r="15" spans="2:2" ht="90" customHeight="1">
      <c r="B15" s="22" t="s">
        <v>27</v>
      </c>
    </row>
    <row r="16" spans="2:2" ht="15" customHeight="1">
      <c r="B16" s="19"/>
    </row>
    <row r="17" spans="2:2" ht="60" customHeight="1">
      <c r="B17" s="23" t="s">
        <v>24</v>
      </c>
    </row>
    <row r="18" spans="2:2" ht="15" customHeight="1">
      <c r="B18" s="19"/>
    </row>
    <row r="19" spans="2:2" ht="95.15" customHeight="1">
      <c r="B19" s="19" t="s">
        <v>25</v>
      </c>
    </row>
    <row r="20" spans="2:2" ht="30" customHeight="1"/>
  </sheetData>
  <sheetProtection sheet="1" objects="1" scenarios="1"/>
  <pageMargins left="0.95" right="0.45" top="0.75" bottom="0.75" header="0.3" footer="0.3"/>
  <pageSetup scale="88" orientation="portrait"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1.Repl. HeiferCow-Calf Hd. Cost</vt:lpstr>
      <vt:lpstr>2.UserDefinesAllocationUnitCost</vt:lpstr>
      <vt:lpstr>Definations</vt:lpstr>
      <vt:lpstr>'1.Repl. HeiferCow-Calf Hd. Cost'!Print_Area</vt:lpstr>
      <vt:lpstr>'2.UserDefinesAllocationUnitCost'!Print_Area</vt:lpstr>
      <vt:lpstr>Definations!Print_Area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Jim McGrann</cp:lastModifiedBy>
  <cp:lastPrinted>2018-11-27T15:42:40Z</cp:lastPrinted>
  <dcterms:created xsi:type="dcterms:W3CDTF">2012-03-10T15:35:29Z</dcterms:created>
  <dcterms:modified xsi:type="dcterms:W3CDTF">2018-11-27T15:42:42Z</dcterms:modified>
</cp:coreProperties>
</file>