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mcgra\Documents\2018 New 2018 B. Replacement Heifers\TAMU Decieion Aids 10-10-2018\4. Replacement Heifers Supporting Spreadsheets\"/>
    </mc:Choice>
  </mc:AlternateContent>
  <xr:revisionPtr revIDLastSave="0" documentId="13_ncr:1_{950FB128-5551-43A7-8797-EF51BB6BA85E}" xr6:coauthVersionLast="37" xr6:coauthVersionMax="37" xr10:uidLastSave="{00000000-0000-0000-0000-000000000000}"/>
  <bookViews>
    <workbookView xWindow="9" yWindow="1311" windowWidth="11691" windowHeight="5794" tabRatio="970" xr2:uid="{00000000-000D-0000-FFFF-FFFF00000000}"/>
  </bookViews>
  <sheets>
    <sheet name="1. IRS or QBPro Cash Data Entry" sheetId="23" r:id="rId1"/>
    <sheet name="2. Accrual Adjustments" sheetId="31" r:id="rId2"/>
    <sheet name="3.AllocateDir. or Indir.Expense" sheetId="30" r:id="rId3"/>
    <sheet name="Defininitions" sheetId="32" r:id="rId4"/>
  </sheets>
  <definedNames>
    <definedName name="_xlnm.Print_Area" localSheetId="0">'1. IRS or QBPro Cash Data Entry'!$B$1:$F$66</definedName>
    <definedName name="_xlnm.Print_Area" localSheetId="1">'2. Accrual Adjustments'!$B$1:$K$51</definedName>
    <definedName name="_xlnm.Print_Area" localSheetId="2">'3.AllocateDir. or Indir.Expense'!$B$1:$I$75</definedName>
    <definedName name="_xlnm.Print_Area" localSheetId="3">Defininitions!$B$2:$B$20</definedName>
  </definedNames>
  <calcPr calcId="162913"/>
</workbook>
</file>

<file path=xl/calcChain.xml><?xml version="1.0" encoding="utf-8"?>
<calcChain xmlns="http://schemas.openxmlformats.org/spreadsheetml/2006/main">
  <c r="M39" i="30" l="1"/>
  <c r="M37" i="30"/>
  <c r="M36" i="30"/>
  <c r="M35" i="30"/>
  <c r="M34" i="30"/>
  <c r="M33" i="30"/>
  <c r="M32" i="30"/>
  <c r="M31" i="30"/>
  <c r="M30" i="30"/>
  <c r="M29" i="30"/>
  <c r="M28" i="30"/>
  <c r="M27" i="30"/>
  <c r="M26" i="30"/>
  <c r="M25" i="30"/>
  <c r="M24" i="30"/>
  <c r="M23" i="30"/>
  <c r="M22" i="30"/>
  <c r="M21" i="30"/>
  <c r="M20" i="30"/>
  <c r="M19" i="30"/>
  <c r="M17" i="30"/>
  <c r="M13" i="30"/>
  <c r="M12" i="30"/>
  <c r="M11" i="30"/>
  <c r="M8" i="30"/>
  <c r="M7" i="30"/>
  <c r="M55" i="30"/>
  <c r="M54" i="30"/>
  <c r="M51" i="30"/>
  <c r="M50" i="30"/>
  <c r="M49" i="30"/>
  <c r="M48" i="30"/>
  <c r="M46" i="30"/>
  <c r="M43" i="30"/>
  <c r="M42" i="30"/>
  <c r="M41" i="30"/>
  <c r="K55" i="30"/>
  <c r="J55" i="30"/>
  <c r="K43" i="30"/>
  <c r="J43" i="30"/>
  <c r="K42" i="30"/>
  <c r="J42" i="30"/>
  <c r="K41" i="30"/>
  <c r="J41" i="30"/>
  <c r="K39" i="30"/>
  <c r="J39" i="30"/>
  <c r="K37" i="30"/>
  <c r="J37" i="30"/>
  <c r="K36" i="30"/>
  <c r="J36" i="30"/>
  <c r="K35" i="30"/>
  <c r="J35" i="30"/>
  <c r="K34" i="30"/>
  <c r="J34" i="30"/>
  <c r="K33" i="30"/>
  <c r="J33" i="30"/>
  <c r="K32" i="30"/>
  <c r="J32" i="30"/>
  <c r="K31" i="30"/>
  <c r="J31" i="30"/>
  <c r="K30" i="30"/>
  <c r="J30" i="30"/>
  <c r="K29" i="30"/>
  <c r="J29" i="30"/>
  <c r="K28" i="30"/>
  <c r="J28" i="30"/>
  <c r="K27" i="30"/>
  <c r="J27" i="30"/>
  <c r="K26" i="30"/>
  <c r="J26" i="30"/>
  <c r="K25" i="30"/>
  <c r="J25" i="30"/>
  <c r="K24" i="30"/>
  <c r="J24" i="30"/>
  <c r="K23" i="30"/>
  <c r="J23" i="30"/>
  <c r="K22" i="30"/>
  <c r="J22" i="30"/>
  <c r="K21" i="30"/>
  <c r="J21" i="30"/>
  <c r="K20" i="30"/>
  <c r="J20" i="30"/>
  <c r="K19" i="30"/>
  <c r="J19" i="30"/>
  <c r="K17" i="30"/>
  <c r="J17" i="30"/>
  <c r="K13" i="30"/>
  <c r="J13" i="30"/>
  <c r="K12" i="30"/>
  <c r="J12" i="30"/>
  <c r="K11" i="30"/>
  <c r="J11" i="30"/>
  <c r="K8" i="30"/>
  <c r="J8" i="30"/>
  <c r="K7" i="30"/>
  <c r="J7" i="30"/>
  <c r="K54" i="30"/>
  <c r="J54" i="30"/>
  <c r="K51" i="30"/>
  <c r="J51" i="30"/>
  <c r="K50" i="30"/>
  <c r="J50" i="30"/>
  <c r="K49" i="30"/>
  <c r="J49" i="30"/>
  <c r="K48" i="30"/>
  <c r="J48" i="30"/>
  <c r="K46" i="30"/>
  <c r="J46" i="30"/>
  <c r="F71" i="30" l="1"/>
  <c r="E71" i="30"/>
  <c r="H12" i="31"/>
  <c r="J12" i="31" s="1"/>
  <c r="J11" i="31"/>
  <c r="H11" i="31"/>
  <c r="J15" i="31"/>
  <c r="H15" i="31"/>
  <c r="K15" i="31" s="1"/>
  <c r="J14" i="31"/>
  <c r="H14" i="31"/>
  <c r="K14" i="31" s="1"/>
  <c r="J22" i="31"/>
  <c r="K22" i="31" s="1"/>
  <c r="H22" i="31"/>
  <c r="J21" i="31"/>
  <c r="K21" i="31" s="1"/>
  <c r="H21" i="31"/>
  <c r="K12" i="31" l="1"/>
  <c r="K11" i="31"/>
  <c r="I55" i="30"/>
  <c r="I54" i="30" l="1"/>
  <c r="I53" i="30"/>
  <c r="I52" i="30"/>
  <c r="I51" i="30"/>
  <c r="I50" i="30"/>
  <c r="I49" i="30"/>
  <c r="I48" i="30"/>
  <c r="I47" i="30"/>
  <c r="I46" i="30"/>
  <c r="I45" i="30"/>
  <c r="I44" i="30"/>
  <c r="I43" i="30"/>
  <c r="I42" i="30"/>
  <c r="I41" i="30"/>
  <c r="I40" i="30"/>
  <c r="I39" i="30"/>
  <c r="I38" i="30"/>
  <c r="I37" i="30"/>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H13" i="30"/>
  <c r="E63" i="30" l="1"/>
  <c r="J39" i="31" l="1"/>
  <c r="J38" i="31"/>
  <c r="J37" i="31"/>
  <c r="J33" i="31"/>
  <c r="J31" i="31"/>
  <c r="J30" i="31"/>
  <c r="J25" i="31"/>
  <c r="J24" i="31"/>
  <c r="J23" i="31"/>
  <c r="J20" i="31"/>
  <c r="J19" i="31"/>
  <c r="J16" i="31"/>
  <c r="K16" i="31" s="1"/>
  <c r="H45" i="31"/>
  <c r="F40" i="31"/>
  <c r="D40" i="31"/>
  <c r="H39" i="31"/>
  <c r="H38" i="31"/>
  <c r="H37" i="31"/>
  <c r="H36" i="31"/>
  <c r="J36" i="31" s="1"/>
  <c r="F34" i="31"/>
  <c r="D34" i="31"/>
  <c r="H33" i="31"/>
  <c r="H31" i="31"/>
  <c r="H30" i="31"/>
  <c r="H28" i="31"/>
  <c r="J28" i="31" s="1"/>
  <c r="F26" i="31"/>
  <c r="D26" i="31"/>
  <c r="H25" i="31"/>
  <c r="H24" i="31"/>
  <c r="H23" i="31"/>
  <c r="H20" i="31"/>
  <c r="H19" i="31"/>
  <c r="F17" i="31"/>
  <c r="D17" i="31"/>
  <c r="H16" i="31"/>
  <c r="H13" i="31"/>
  <c r="J13" i="31" s="1"/>
  <c r="H10" i="31"/>
  <c r="J10" i="31" s="1"/>
  <c r="H9" i="31"/>
  <c r="J9" i="31" s="1"/>
  <c r="K9" i="31" s="1"/>
  <c r="K31" i="31" l="1"/>
  <c r="K19" i="31"/>
  <c r="K25" i="31"/>
  <c r="K33" i="31"/>
  <c r="K39" i="31"/>
  <c r="K10" i="31"/>
  <c r="K20" i="31"/>
  <c r="J45" i="31"/>
  <c r="K45" i="31" s="1"/>
  <c r="K24" i="31"/>
  <c r="H40" i="31"/>
  <c r="C60" i="30" s="1"/>
  <c r="K13" i="31"/>
  <c r="K23" i="31"/>
  <c r="K30" i="31"/>
  <c r="K37" i="31"/>
  <c r="K38" i="31"/>
  <c r="K36" i="31"/>
  <c r="J40" i="31"/>
  <c r="C62" i="23" s="1"/>
  <c r="K28" i="31"/>
  <c r="J17" i="31"/>
  <c r="J34" i="31"/>
  <c r="D43" i="31"/>
  <c r="F43" i="31"/>
  <c r="J26" i="31"/>
  <c r="H17" i="31"/>
  <c r="H34" i="31"/>
  <c r="H26" i="31"/>
  <c r="K17" i="31" l="1"/>
  <c r="K34" i="31"/>
  <c r="K26" i="31"/>
  <c r="E60" i="30"/>
  <c r="K40" i="31"/>
  <c r="C63" i="23" s="1"/>
  <c r="J43" i="31"/>
  <c r="J48" i="31" s="1"/>
  <c r="C65" i="23" s="1"/>
  <c r="H43" i="31"/>
  <c r="K43" i="31" l="1"/>
  <c r="K49" i="31" s="1"/>
  <c r="C62" i="30"/>
  <c r="F60" i="30"/>
  <c r="E59" i="30"/>
  <c r="E57" i="30"/>
  <c r="F24" i="23"/>
  <c r="C59" i="23" s="1"/>
  <c r="C57" i="30"/>
  <c r="H57" i="30" s="1"/>
  <c r="C45" i="30"/>
  <c r="C44" i="30"/>
  <c r="B45" i="30"/>
  <c r="B44" i="30"/>
  <c r="B55" i="30"/>
  <c r="F25" i="23"/>
  <c r="C56" i="23"/>
  <c r="H45" i="30" l="1"/>
  <c r="J45" i="30"/>
  <c r="H44" i="30"/>
  <c r="J44" i="30"/>
  <c r="C63" i="30"/>
  <c r="H63" i="30" s="1"/>
  <c r="C68" i="23"/>
  <c r="H62" i="30"/>
  <c r="E62" i="30"/>
  <c r="F62" i="30" s="1"/>
  <c r="F57" i="30"/>
  <c r="E45" i="30"/>
  <c r="E44" i="30"/>
  <c r="B56" i="30"/>
  <c r="C55" i="30"/>
  <c r="H55" i="30" s="1"/>
  <c r="C54" i="30"/>
  <c r="H54" i="30" s="1"/>
  <c r="B54" i="30"/>
  <c r="C53" i="30"/>
  <c r="B53" i="30"/>
  <c r="C52" i="30"/>
  <c r="B52" i="30"/>
  <c r="C51" i="30"/>
  <c r="H51" i="30" s="1"/>
  <c r="B51" i="30"/>
  <c r="C50" i="30"/>
  <c r="H50" i="30" s="1"/>
  <c r="B50" i="30"/>
  <c r="C49" i="30"/>
  <c r="H49" i="30" s="1"/>
  <c r="B49" i="30"/>
  <c r="C48" i="30"/>
  <c r="H48" i="30" s="1"/>
  <c r="B48" i="30"/>
  <c r="C47" i="30"/>
  <c r="B47" i="30"/>
  <c r="C46" i="30"/>
  <c r="H46" i="30" s="1"/>
  <c r="B46" i="30"/>
  <c r="C43" i="30"/>
  <c r="H43" i="30" s="1"/>
  <c r="B43" i="30"/>
  <c r="C42" i="30"/>
  <c r="H42" i="30" s="1"/>
  <c r="B42" i="30"/>
  <c r="C41" i="30"/>
  <c r="H41" i="30" s="1"/>
  <c r="B41" i="30"/>
  <c r="C40" i="30"/>
  <c r="B40" i="30"/>
  <c r="C39" i="30"/>
  <c r="H39" i="30" s="1"/>
  <c r="B39" i="30"/>
  <c r="C38" i="30"/>
  <c r="B38" i="30"/>
  <c r="C37" i="30"/>
  <c r="H37" i="30" s="1"/>
  <c r="B37" i="30"/>
  <c r="C36" i="30"/>
  <c r="H36" i="30" s="1"/>
  <c r="B36" i="30"/>
  <c r="C35" i="30"/>
  <c r="H35" i="30" s="1"/>
  <c r="B35" i="30"/>
  <c r="C34" i="30"/>
  <c r="H34" i="30" s="1"/>
  <c r="B34" i="30"/>
  <c r="C33" i="30"/>
  <c r="H33" i="30" s="1"/>
  <c r="B33" i="30"/>
  <c r="C32" i="30"/>
  <c r="H32" i="30" s="1"/>
  <c r="B32" i="30"/>
  <c r="C31" i="30"/>
  <c r="H31" i="30" s="1"/>
  <c r="B31" i="30"/>
  <c r="C30" i="30"/>
  <c r="H30" i="30" s="1"/>
  <c r="B30" i="30"/>
  <c r="C29" i="30"/>
  <c r="H29" i="30" s="1"/>
  <c r="B29" i="30"/>
  <c r="C28" i="30"/>
  <c r="H28" i="30" s="1"/>
  <c r="B28" i="30"/>
  <c r="C27" i="30"/>
  <c r="H27" i="30" s="1"/>
  <c r="B27" i="30"/>
  <c r="C26" i="30"/>
  <c r="H26" i="30" s="1"/>
  <c r="B26" i="30"/>
  <c r="C25" i="30"/>
  <c r="H25" i="30" s="1"/>
  <c r="B25" i="30"/>
  <c r="C24" i="30"/>
  <c r="H24" i="30" s="1"/>
  <c r="B24" i="30"/>
  <c r="C23" i="30"/>
  <c r="H23" i="30" s="1"/>
  <c r="B23" i="30"/>
  <c r="C22" i="30"/>
  <c r="H22" i="30" s="1"/>
  <c r="B22" i="30"/>
  <c r="C21" i="30"/>
  <c r="H21" i="30" s="1"/>
  <c r="B21" i="30"/>
  <c r="C20" i="30"/>
  <c r="H20" i="30" s="1"/>
  <c r="B20" i="30"/>
  <c r="C19" i="30"/>
  <c r="H19" i="30" s="1"/>
  <c r="B19" i="30"/>
  <c r="C18" i="30"/>
  <c r="B18" i="30"/>
  <c r="C17" i="30"/>
  <c r="H17" i="30" s="1"/>
  <c r="B17" i="30"/>
  <c r="C16" i="30"/>
  <c r="B16" i="30"/>
  <c r="C15" i="30"/>
  <c r="B15" i="30"/>
  <c r="C14" i="30"/>
  <c r="B14" i="30"/>
  <c r="C13" i="30"/>
  <c r="B13" i="30"/>
  <c r="C12" i="30"/>
  <c r="H12" i="30" s="1"/>
  <c r="B12" i="30"/>
  <c r="C11" i="30"/>
  <c r="H11" i="30" s="1"/>
  <c r="B11" i="30"/>
  <c r="C10" i="30"/>
  <c r="B10" i="30"/>
  <c r="C9" i="30"/>
  <c r="B9" i="30"/>
  <c r="C8" i="30"/>
  <c r="H8" i="30" s="1"/>
  <c r="B8" i="30"/>
  <c r="C7" i="30"/>
  <c r="H7" i="30" s="1"/>
  <c r="B7" i="30"/>
  <c r="H53" i="30" l="1"/>
  <c r="J53" i="30"/>
  <c r="H52" i="30"/>
  <c r="J52" i="30"/>
  <c r="H47" i="30"/>
  <c r="J47" i="30"/>
  <c r="F45" i="30"/>
  <c r="M45" i="30"/>
  <c r="K45" i="30"/>
  <c r="F44" i="30"/>
  <c r="M44" i="30"/>
  <c r="K44" i="30"/>
  <c r="H38" i="30"/>
  <c r="J38" i="30"/>
  <c r="H18" i="30"/>
  <c r="J18" i="30"/>
  <c r="H16" i="30"/>
  <c r="J16" i="30"/>
  <c r="H15" i="30"/>
  <c r="J15" i="30"/>
  <c r="H14" i="30"/>
  <c r="J14" i="30"/>
  <c r="H10" i="30"/>
  <c r="J10" i="30"/>
  <c r="H9" i="30"/>
  <c r="J9" i="30"/>
  <c r="H40" i="30"/>
  <c r="J40" i="30"/>
  <c r="F63" i="30"/>
  <c r="J57" i="30"/>
  <c r="C56" i="30"/>
  <c r="E43" i="30"/>
  <c r="F43" i="30" s="1"/>
  <c r="H56" i="30" l="1"/>
  <c r="E55" i="30"/>
  <c r="E54" i="30" l="1"/>
  <c r="E53" i="30"/>
  <c r="E52" i="30"/>
  <c r="E51" i="30"/>
  <c r="E50" i="30"/>
  <c r="E49" i="30"/>
  <c r="E48" i="30"/>
  <c r="E47" i="30"/>
  <c r="E46" i="30"/>
  <c r="E42" i="30"/>
  <c r="E41" i="30"/>
  <c r="E39" i="30"/>
  <c r="E37" i="30"/>
  <c r="E36" i="30"/>
  <c r="E35" i="30"/>
  <c r="E34" i="30"/>
  <c r="E31" i="30"/>
  <c r="E30" i="30"/>
  <c r="E29" i="30"/>
  <c r="E27" i="30"/>
  <c r="E26" i="30"/>
  <c r="E25" i="30"/>
  <c r="E24" i="30"/>
  <c r="E23" i="30"/>
  <c r="E22" i="30"/>
  <c r="E21" i="30"/>
  <c r="E20" i="30"/>
  <c r="E19" i="30"/>
  <c r="E12" i="30"/>
  <c r="E11" i="30"/>
  <c r="E10" i="30"/>
  <c r="E9" i="30"/>
  <c r="E7" i="30"/>
  <c r="B2" i="30"/>
  <c r="B6" i="30"/>
  <c r="A7" i="30"/>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6" i="30" s="1"/>
  <c r="A47" i="30" s="1"/>
  <c r="A48" i="30" s="1"/>
  <c r="A49" i="30" s="1"/>
  <c r="A50" i="30" s="1"/>
  <c r="A51" i="30" s="1"/>
  <c r="A52" i="30" s="1"/>
  <c r="A53" i="30" s="1"/>
  <c r="A54" i="30" s="1"/>
  <c r="C5" i="30"/>
  <c r="C4" i="30"/>
  <c r="C3" i="30"/>
  <c r="M53" i="30" l="1"/>
  <c r="K53" i="30"/>
  <c r="M52" i="30"/>
  <c r="K52" i="30"/>
  <c r="K47" i="30"/>
  <c r="M47" i="30"/>
  <c r="M10" i="30"/>
  <c r="K10" i="30"/>
  <c r="M9" i="30"/>
  <c r="K9" i="30"/>
  <c r="F52" i="30"/>
  <c r="F54" i="30"/>
  <c r="F51" i="30"/>
  <c r="F53" i="30"/>
  <c r="A8" i="23" l="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6" i="23" s="1"/>
  <c r="A47" i="23" s="1"/>
  <c r="A48" i="23" s="1"/>
  <c r="A49" i="23" s="1"/>
  <c r="A50" i="23" s="1"/>
  <c r="A51" i="23" s="1"/>
  <c r="A52" i="23" s="1"/>
  <c r="A53" i="23" s="1"/>
  <c r="A54" i="23" s="1"/>
  <c r="F55" i="30" l="1"/>
  <c r="F16" i="23"/>
  <c r="F50" i="30"/>
  <c r="F49" i="30"/>
  <c r="F48" i="30"/>
  <c r="F47" i="30"/>
  <c r="F46" i="30"/>
  <c r="F10" i="23"/>
  <c r="F9" i="23" l="1"/>
  <c r="C58" i="23" l="1"/>
  <c r="C60" i="23" s="1"/>
  <c r="C59" i="30"/>
  <c r="F11" i="23"/>
  <c r="G11" i="23"/>
  <c r="H59" i="30" l="1"/>
  <c r="H65" i="30" s="1"/>
  <c r="F59" i="30"/>
  <c r="J59" i="30" s="1"/>
  <c r="C65" i="30"/>
  <c r="H11" i="23"/>
  <c r="F42" i="30" l="1"/>
  <c r="F41" i="30"/>
  <c r="F39" i="30"/>
  <c r="F37" i="30"/>
  <c r="F36" i="30"/>
  <c r="F31" i="30"/>
  <c r="F24" i="30"/>
  <c r="F23" i="30"/>
  <c r="F20" i="30"/>
  <c r="F19" i="30"/>
  <c r="F10" i="30"/>
  <c r="E8" i="30"/>
  <c r="F12" i="30"/>
  <c r="F8" i="30" l="1"/>
  <c r="F35" i="30"/>
  <c r="E17" i="30"/>
  <c r="F17" i="30" s="1"/>
  <c r="E40" i="30"/>
  <c r="M40" i="30" s="1"/>
  <c r="F11" i="30"/>
  <c r="F22" i="30"/>
  <c r="F26" i="30"/>
  <c r="E28" i="30"/>
  <c r="F28" i="30" s="1"/>
  <c r="F9" i="30"/>
  <c r="E38" i="30"/>
  <c r="E14" i="30"/>
  <c r="E18" i="30"/>
  <c r="E33" i="30"/>
  <c r="F33" i="30" s="1"/>
  <c r="E13" i="30"/>
  <c r="F13" i="30" s="1"/>
  <c r="E32" i="30"/>
  <c r="F32" i="30" s="1"/>
  <c r="F34" i="30"/>
  <c r="F25" i="30"/>
  <c r="F27" i="30"/>
  <c r="F29" i="30"/>
  <c r="F38" i="30" l="1"/>
  <c r="M38" i="30"/>
  <c r="K38" i="30"/>
  <c r="F18" i="30"/>
  <c r="M18" i="30"/>
  <c r="K18" i="30"/>
  <c r="F14" i="30"/>
  <c r="K14" i="30"/>
  <c r="M14" i="30"/>
  <c r="F40" i="30"/>
  <c r="K40" i="30"/>
  <c r="F21" i="30"/>
  <c r="E15" i="30"/>
  <c r="F30" i="30"/>
  <c r="F7" i="30"/>
  <c r="E16" i="30"/>
  <c r="M16" i="30" l="1"/>
  <c r="K16" i="30"/>
  <c r="F15" i="30"/>
  <c r="M15" i="30"/>
  <c r="K15" i="30"/>
  <c r="E56" i="30"/>
  <c r="F16" i="30"/>
  <c r="F56" i="30" s="1"/>
  <c r="F65" i="30" s="1"/>
  <c r="F70" i="30" s="1"/>
  <c r="E65" i="30" l="1"/>
  <c r="J56" i="30"/>
  <c r="E70" i="30" l="1"/>
  <c r="H70" i="30" s="1"/>
  <c r="E69" i="30"/>
  <c r="G70" i="30"/>
  <c r="G25" i="23"/>
  <c r="E66" i="30" l="1"/>
  <c r="J65" i="30"/>
  <c r="K65" i="30" s="1"/>
  <c r="F69" i="30"/>
  <c r="D69" i="30" s="1"/>
  <c r="D71" i="30"/>
  <c r="F66" i="30"/>
  <c r="J66" i="30" l="1"/>
  <c r="J69" i="30"/>
</calcChain>
</file>

<file path=xl/sharedStrings.xml><?xml version="1.0" encoding="utf-8"?>
<sst xmlns="http://schemas.openxmlformats.org/spreadsheetml/2006/main" count="254" uniqueCount="179">
  <si>
    <t>Breeding Stock</t>
  </si>
  <si>
    <t>Total</t>
  </si>
  <si>
    <t xml:space="preserve">  b. Other  Interest - Non Real Estate</t>
  </si>
  <si>
    <t>Check</t>
  </si>
  <si>
    <t>Vehicle Machinery &amp; Equip</t>
  </si>
  <si>
    <t>Improvement</t>
  </si>
  <si>
    <t>Total Cash Expenses</t>
  </si>
  <si>
    <t>Finance - Interest Paid</t>
  </si>
  <si>
    <t xml:space="preserve">  a. Mortgage - Real Estate Interest</t>
  </si>
  <si>
    <t>Interest Cash Expense</t>
  </si>
  <si>
    <t>IRS Reported Depreciation</t>
  </si>
  <si>
    <t>Depreciation and Section 179</t>
  </si>
  <si>
    <t>Chemicals</t>
  </si>
  <si>
    <t>Insurance</t>
  </si>
  <si>
    <t>Utilities</t>
  </si>
  <si>
    <t>$/Unit</t>
  </si>
  <si>
    <t>Car and Truck Expense</t>
  </si>
  <si>
    <t>Conservation Expense</t>
  </si>
  <si>
    <t>Custom Hire (Machinery)</t>
  </si>
  <si>
    <t>Depreciation  - A non Cash Expense</t>
  </si>
  <si>
    <t>Employee Benefits Programs</t>
  </si>
  <si>
    <t xml:space="preserve">Feed Purchase </t>
  </si>
  <si>
    <t xml:space="preserve">   Complete Feed or Concentrate</t>
  </si>
  <si>
    <t xml:space="preserve">   Mineral, Salt &amp; Additives</t>
  </si>
  <si>
    <t xml:space="preserve">   Protein Supplement</t>
  </si>
  <si>
    <t>Fertilizer &amp; Lime</t>
  </si>
  <si>
    <t xml:space="preserve">Freight &amp; Trucking </t>
  </si>
  <si>
    <t>Gasoline, Fuel, &amp; Oil</t>
  </si>
  <si>
    <t>Hired Labor &amp; Management*</t>
  </si>
  <si>
    <t xml:space="preserve">  Salary</t>
  </si>
  <si>
    <t xml:space="preserve">  Payroll Expenses</t>
  </si>
  <si>
    <t>Contract Labor</t>
  </si>
  <si>
    <t>Pension &amp; Profit-sharing Plans</t>
  </si>
  <si>
    <t>Rents or Leases</t>
  </si>
  <si>
    <t xml:space="preserve">  Vehicles, Machinery, &amp; Equip.</t>
  </si>
  <si>
    <t>Land - (Cash Lease)</t>
  </si>
  <si>
    <t>AUM Lease</t>
  </si>
  <si>
    <t>Repairs &amp; Maintenance</t>
  </si>
  <si>
    <t xml:space="preserve">   Vehicles</t>
  </si>
  <si>
    <t xml:space="preserve">   Machinery &amp; Equipment</t>
  </si>
  <si>
    <t xml:space="preserve">   Buildings &amp; Improvements</t>
  </si>
  <si>
    <t>Seed &amp; Plants</t>
  </si>
  <si>
    <t>Storage &amp; Warehousing</t>
  </si>
  <si>
    <t>Supplies Purchased</t>
  </si>
  <si>
    <r>
      <t xml:space="preserve">Taxes </t>
    </r>
    <r>
      <rPr>
        <sz val="10"/>
        <rFont val="Arial"/>
        <family val="2"/>
      </rPr>
      <t>(non IRS)</t>
    </r>
  </si>
  <si>
    <t>Other Cash Expenses Specify</t>
  </si>
  <si>
    <t>Office Supplies</t>
  </si>
  <si>
    <t>Expenses Data For the Business</t>
  </si>
  <si>
    <t xml:space="preserve">                                         Fiscal Year</t>
  </si>
  <si>
    <t xml:space="preserve">                                   Beginning Date</t>
  </si>
  <si>
    <t xml:space="preserve">                                        Ending Date</t>
  </si>
  <si>
    <t xml:space="preserve">Calculated Asset Replacement </t>
  </si>
  <si>
    <t>Principal Payments</t>
  </si>
  <si>
    <t>Total Expenses</t>
  </si>
  <si>
    <t>#</t>
  </si>
  <si>
    <t>Indirect</t>
  </si>
  <si>
    <t>Direct</t>
  </si>
  <si>
    <t>D</t>
  </si>
  <si>
    <t>Percent of Costs</t>
  </si>
  <si>
    <t>Cash Expenses</t>
  </si>
  <si>
    <t>Deviser on Expenses   - Unit</t>
  </si>
  <si>
    <t>Number</t>
  </si>
  <si>
    <t xml:space="preserve"> of Units</t>
  </si>
  <si>
    <t>Cash Direct and Indirect Expenses Data For the Business Activity Analysis</t>
  </si>
  <si>
    <t>Owner Operator Compensation*</t>
  </si>
  <si>
    <t>Vet. Breeding  &amp; Medicine</t>
  </si>
  <si>
    <t>*Including living withdrawals for family.</t>
  </si>
  <si>
    <t xml:space="preserve">               Check</t>
  </si>
  <si>
    <t>Non-interest</t>
  </si>
  <si>
    <t>Other Cash Expenses Recorded</t>
  </si>
  <si>
    <t>Interest Expense Entered in Column F</t>
  </si>
  <si>
    <t>Total Principal Payments Term Loans</t>
  </si>
  <si>
    <t xml:space="preserve">  Other Term Debt</t>
  </si>
  <si>
    <t xml:space="preserve">  Mortgage - Real Estate </t>
  </si>
  <si>
    <t>Paid by the ranch</t>
  </si>
  <si>
    <t>See capital assets recapture depreciation alternative sheet -see sheet 5.</t>
  </si>
  <si>
    <t xml:space="preserve">Income &amp; Social Security Tax </t>
  </si>
  <si>
    <t xml:space="preserve">    Total Values</t>
  </si>
  <si>
    <t>Total Allocated Accrual Expenses*</t>
  </si>
  <si>
    <t>Head Days</t>
  </si>
  <si>
    <t>AUM of Grazing</t>
  </si>
  <si>
    <t>% Direct to</t>
  </si>
  <si>
    <t>Direct Cost</t>
  </si>
  <si>
    <t xml:space="preserve">  Processing</t>
  </si>
  <si>
    <t xml:space="preserve">  Treatment</t>
  </si>
  <si>
    <t>Finance Expense</t>
  </si>
  <si>
    <t>Depreciation  - Non Cash Expense</t>
  </si>
  <si>
    <t>Depreciation</t>
  </si>
  <si>
    <t>Total Cash Operating Expenses</t>
  </si>
  <si>
    <t>Interest</t>
  </si>
  <si>
    <t>Accrual Expense Adjustments-Direct</t>
  </si>
  <si>
    <t>Accrual Expense Adjustments-Indirect</t>
  </si>
  <si>
    <t/>
  </si>
  <si>
    <t>Fiscal Year</t>
  </si>
  <si>
    <t xml:space="preserve">Beginning </t>
  </si>
  <si>
    <t>Ending</t>
  </si>
  <si>
    <t>of Year</t>
  </si>
  <si>
    <t>End-Begin</t>
  </si>
  <si>
    <t>Change</t>
  </si>
  <si>
    <t>Other</t>
  </si>
  <si>
    <t>Expenses - Accrual Adjustments</t>
  </si>
  <si>
    <t>Inventories</t>
  </si>
  <si>
    <t>Total Exp. Inventory Accrual Adj.</t>
  </si>
  <si>
    <t>Positive means cash Expenses will be reduced</t>
  </si>
  <si>
    <t>Prepaid Expenses</t>
  </si>
  <si>
    <t>Fertilizer</t>
  </si>
  <si>
    <t>Total Prepaid Expenses</t>
  </si>
  <si>
    <t>Accounts Payable</t>
  </si>
  <si>
    <t>Balance sheet values</t>
  </si>
  <si>
    <t xml:space="preserve">Accrued Taxes </t>
  </si>
  <si>
    <t xml:space="preserve">  Tax (non IRS)</t>
  </si>
  <si>
    <t xml:space="preserve">  Income &amp; Self Employment Tax</t>
  </si>
  <si>
    <t>Other Accrual Expense Adjustments</t>
  </si>
  <si>
    <t xml:space="preserve"> Accrued Expenses Change</t>
  </si>
  <si>
    <t>Positive means cash Expenses are increased</t>
  </si>
  <si>
    <t>____________________________________________________________________________</t>
  </si>
  <si>
    <t xml:space="preserve">Accrued Interest </t>
  </si>
  <si>
    <t xml:space="preserve">Accrued Interest - Intermediate </t>
  </si>
  <si>
    <t xml:space="preserve">Accrued Interest - Long Term </t>
  </si>
  <si>
    <t>Total Interest Accrual Adjustment</t>
  </si>
  <si>
    <t>Non-Interest Accrual Adj.</t>
  </si>
  <si>
    <t>Total Expenses - Accrual Adjustments</t>
  </si>
  <si>
    <t xml:space="preserve">Income and Self Employment Tax </t>
  </si>
  <si>
    <t>Portion assigned to ranch business</t>
  </si>
  <si>
    <t>Modify names to match up with the chart of accounts or records</t>
  </si>
  <si>
    <t xml:space="preserve"> Accrual Expense Adjustments for the Fiscal Year</t>
  </si>
  <si>
    <t>Expense</t>
  </si>
  <si>
    <t xml:space="preserve">    Expense</t>
  </si>
  <si>
    <t>End of fiscal year adjustments</t>
  </si>
  <si>
    <t xml:space="preserve"> Direct =</t>
  </si>
  <si>
    <t>Accrual Expense Adjustments-Direct Cost</t>
  </si>
  <si>
    <t>Accrual Expense Adjustments-Indirect Cost</t>
  </si>
  <si>
    <t>Finance Expense - Accrual Adjustment</t>
  </si>
  <si>
    <t>Accrued Interest Operating Capital</t>
  </si>
  <si>
    <t>____________________________________________________________________________________________________</t>
  </si>
  <si>
    <t>Accrual Interest Expense Adjustments-Direct</t>
  </si>
  <si>
    <t>Accrual Interest Expense Adjust. -Indirect</t>
  </si>
  <si>
    <t>Total Accrual Adjustment</t>
  </si>
  <si>
    <t xml:space="preserve">Pre-Income and Self Employment Tax </t>
  </si>
  <si>
    <t xml:space="preserve">  Accrual Expense Adjustments-Direct</t>
  </si>
  <si>
    <t xml:space="preserve">  Accrual Expense Adjustments-Indirect</t>
  </si>
  <si>
    <t>Purchase  Cattle for Resale</t>
  </si>
  <si>
    <t>Professional fees</t>
  </si>
  <si>
    <t xml:space="preserve">Administrative Wages </t>
  </si>
  <si>
    <t>Dues &amp; Subscription</t>
  </si>
  <si>
    <t>Non-Cattle</t>
  </si>
  <si>
    <t>Direct $/Hd.</t>
  </si>
  <si>
    <t>Total $/Hd.</t>
  </si>
  <si>
    <t>Not a tax deductible expense</t>
  </si>
  <si>
    <t>Positive means cash expenses Increase</t>
  </si>
  <si>
    <t xml:space="preserve">Owner Operator Compensation* </t>
  </si>
  <si>
    <t>Total Before Accrual Adjustments</t>
  </si>
  <si>
    <t>=D</t>
  </si>
  <si>
    <t xml:space="preserve">   Hay</t>
  </si>
  <si>
    <t>Risk Management Costs</t>
  </si>
  <si>
    <t>Indirect Costs</t>
  </si>
  <si>
    <t>Hay</t>
  </si>
  <si>
    <t>Complete Feed or Concentrate</t>
  </si>
  <si>
    <t>Mineral, Salt &amp; Additives</t>
  </si>
  <si>
    <t>Protein Supplement</t>
  </si>
  <si>
    <t>Seed</t>
  </si>
  <si>
    <t>I</t>
  </si>
  <si>
    <t>Head In</t>
  </si>
  <si>
    <t>Percent Indirect</t>
  </si>
  <si>
    <t>Check on Allocation to Stockers</t>
  </si>
  <si>
    <t>Replacement Heifer</t>
  </si>
  <si>
    <t>Heifer</t>
  </si>
  <si>
    <t>Key Cost Definitions</t>
  </si>
  <si>
    <r>
      <t>Direct Costs</t>
    </r>
    <r>
      <rPr>
        <sz val="11"/>
        <color theme="1"/>
        <rFont val="Times New Roman"/>
        <family val="1"/>
      </rPr>
      <t xml:space="preserve"> are costs are directly related to the level of production activity such as breeding, yardage, health and feeder cost. All retained ownership costs reported in feedyards are direct costs. Direct costs go away if the production activity ceases. </t>
    </r>
  </si>
  <si>
    <r>
      <t xml:space="preserve">Finance Cost </t>
    </r>
    <r>
      <rPr>
        <sz val="11"/>
        <color theme="1"/>
        <rFont val="Times New Roman"/>
        <family val="1"/>
      </rPr>
      <t>is the</t>
    </r>
    <r>
      <rPr>
        <b/>
        <sz val="11"/>
        <color theme="1"/>
        <rFont val="Times New Roman"/>
        <family val="1"/>
      </rPr>
      <t xml:space="preserve"> </t>
    </r>
    <r>
      <rPr>
        <sz val="11"/>
        <color theme="1"/>
        <rFont val="Times New Roman"/>
        <family val="1"/>
      </rPr>
      <t xml:space="preserve">cash spent paying interest to support the production activities. In economic analysis interest is an opportunity cost or the return expected for the next best investment with similar risk or the interest saved by paying off debt. </t>
    </r>
    <r>
      <rPr>
        <b/>
        <sz val="11"/>
        <color theme="1"/>
        <rFont val="Times New Roman"/>
        <family val="1"/>
      </rPr>
      <t xml:space="preserve">  </t>
    </r>
  </si>
  <si>
    <r>
      <t>General and Administrative Costs (G&amp;A)</t>
    </r>
    <r>
      <rPr>
        <sz val="12"/>
        <color rgb="FF000000"/>
        <rFont val="Times New Roman"/>
        <family val="1"/>
      </rPr>
      <t xml:space="preserve"> include costs to run the business such as </t>
    </r>
    <r>
      <rPr>
        <sz val="11"/>
        <color theme="1"/>
        <rFont val="Times New Roman"/>
        <family val="1"/>
      </rPr>
      <t>book keeping,</t>
    </r>
    <r>
      <rPr>
        <sz val="12"/>
        <color rgb="FF000000"/>
        <rFont val="Times New Roman"/>
        <family val="1"/>
      </rPr>
      <t xml:space="preserve"> accounting and legal services, dues, fees, utilities, general insurance, office supplies and administrative staff expenses. </t>
    </r>
    <r>
      <rPr>
        <sz val="11"/>
        <color theme="1"/>
        <rFont val="Times New Roman"/>
        <family val="1"/>
      </rPr>
      <t xml:space="preserve">Administrative cost includes the salary and payroll for hired or owner management. There is management time spent on planning, implementation and marketing issues for the ranch as well as for retained ownership activity. G&amp;A costs go continue as the </t>
    </r>
    <r>
      <rPr>
        <sz val="12"/>
        <color rgb="FF000000"/>
        <rFont val="Times New Roman"/>
        <family val="1"/>
      </rPr>
      <t>number of cattle increase or decrease. This is why G&amp;A is considered and indirect or fixed cost.</t>
    </r>
  </si>
  <si>
    <r>
      <t xml:space="preserve">Indirect Costs or Fixed Costs </t>
    </r>
    <r>
      <rPr>
        <sz val="11"/>
        <color theme="1"/>
        <rFont val="Times New Roman"/>
        <family val="1"/>
      </rPr>
      <t xml:space="preserve">include depreciation, repair, maintenance of the improvements vehicles, machinery and equipment, labor and management, utilities, property tax are examples of operating costs. </t>
    </r>
    <r>
      <rPr>
        <b/>
        <sz val="11"/>
        <color theme="1"/>
        <rFont val="Times New Roman"/>
        <family val="1"/>
      </rPr>
      <t>General and administrative costs</t>
    </r>
    <r>
      <rPr>
        <sz val="11"/>
        <color theme="1"/>
        <rFont val="Times New Roman"/>
        <family val="1"/>
      </rPr>
      <t xml:space="preserve"> are indirect cost. For feedyards</t>
    </r>
    <r>
      <rPr>
        <b/>
        <sz val="11"/>
        <color theme="1"/>
        <rFont val="Times New Roman"/>
        <family val="1"/>
      </rPr>
      <t xml:space="preserve"> o</t>
    </r>
    <r>
      <rPr>
        <sz val="11"/>
        <color theme="1"/>
        <rFont val="Times New Roman"/>
        <family val="1"/>
      </rPr>
      <t>ne reason why</t>
    </r>
    <r>
      <rPr>
        <b/>
        <sz val="11"/>
        <color theme="1"/>
        <rFont val="Times New Roman"/>
        <family val="1"/>
      </rPr>
      <t xml:space="preserve"> </t>
    </r>
    <r>
      <rPr>
        <sz val="11"/>
        <color theme="1"/>
        <rFont val="Times New Roman"/>
        <family val="1"/>
      </rPr>
      <t>it so important to keep pens fill is indirect costs go on they are fixed costs, whether the yard is fill or 25% empty. These costs are also referred to as fixed costs.  Meaning they go on even if cattle activities are reduced.</t>
    </r>
  </si>
  <si>
    <r>
      <t xml:space="preserve">  </t>
    </r>
    <r>
      <rPr>
        <b/>
        <sz val="11"/>
        <color theme="1"/>
        <rFont val="Times New Roman"/>
        <family val="1"/>
      </rPr>
      <t xml:space="preserve">Hire management and labor costs </t>
    </r>
    <r>
      <rPr>
        <sz val="11"/>
        <color theme="1"/>
        <rFont val="Times New Roman"/>
        <family val="1"/>
      </rPr>
      <t xml:space="preserve">should include salary, payroll costs, health insurance, housing and benefits. Training and further education is part of the costs and benefits. When the labor and management costs are separated from G&amp;A a decision must be made on where to include management costs to prevent double counting. Once a decision is made consistency is imperative to allow comparisons. </t>
    </r>
  </si>
  <si>
    <r>
      <rPr>
        <sz val="7"/>
        <color theme="1"/>
        <rFont val="Times New Roman"/>
        <family val="1"/>
      </rPr>
      <t xml:space="preserve"> </t>
    </r>
    <r>
      <rPr>
        <b/>
        <sz val="11"/>
        <color theme="1"/>
        <rFont val="Times New Roman"/>
        <family val="1"/>
      </rPr>
      <t xml:space="preserve">Ownership Costs of depreciable assets </t>
    </r>
    <r>
      <rPr>
        <sz val="11"/>
        <color theme="1"/>
        <rFont val="Times New Roman"/>
        <family val="1"/>
      </rPr>
      <t>include depreciation, insurance, housing and capital cost. Fuel, repairs and maintenance are operating costs. Vehicles, machinery, equipment and improvements generate ownership costs. These costs are reported as indirect or fixed costs.</t>
    </r>
  </si>
  <si>
    <t xml:space="preserve"> </t>
  </si>
  <si>
    <r>
      <rPr>
        <sz val="7"/>
        <color theme="1"/>
        <rFont val="Times New Roman"/>
        <family val="1"/>
      </rPr>
      <t xml:space="preserve"> </t>
    </r>
    <r>
      <rPr>
        <b/>
        <sz val="11"/>
        <color theme="1"/>
        <rFont val="Times New Roman"/>
        <family val="1"/>
      </rPr>
      <t>Owner Operator Labor and Management</t>
    </r>
    <r>
      <rPr>
        <sz val="11"/>
        <color theme="1"/>
        <rFont val="Times New Roman"/>
        <family val="1"/>
      </rPr>
      <t xml:space="preserve"> </t>
    </r>
    <r>
      <rPr>
        <b/>
        <sz val="11"/>
        <color theme="1"/>
        <rFont val="Times New Roman"/>
        <family val="1"/>
      </rPr>
      <t>compensation</t>
    </r>
    <r>
      <rPr>
        <sz val="11"/>
        <color theme="1"/>
        <rFont val="Times New Roman"/>
        <family val="1"/>
      </rPr>
      <t xml:space="preserve"> should be included in the production cost calculation at a level equivalent to the salary required to hire a non-family member to provide an equivalent service.  Compensation in excess of this amount must be considered capital distributions in order to reconcile the retained earnings and statement of cash flows.  This makes a sole proprietors cost comparable to a corporate business’s calculation.  Owner manager costs need to be included in production costs. Many sole proprietor businesses have withdrawals for family living. Withdrawals beyond an equivalent to the salary would be an equity withdrawal on a production cost. </t>
    </r>
  </si>
  <si>
    <r>
      <t xml:space="preserve">Total Cost and Total Unit Cost (TUC) </t>
    </r>
    <r>
      <rPr>
        <sz val="11"/>
        <color theme="1"/>
        <rFont val="Times New Roman"/>
        <family val="1"/>
      </rPr>
      <t>includes the three major</t>
    </r>
    <r>
      <rPr>
        <b/>
        <sz val="11"/>
        <color theme="1"/>
        <rFont val="Times New Roman"/>
        <family val="1"/>
      </rPr>
      <t xml:space="preserve"> </t>
    </r>
    <r>
      <rPr>
        <sz val="11"/>
        <color theme="1"/>
        <rFont val="Times New Roman"/>
        <family val="1"/>
      </rPr>
      <t xml:space="preserve">cost components: </t>
    </r>
    <r>
      <rPr>
        <b/>
        <sz val="11"/>
        <color theme="1"/>
        <rFont val="Times New Roman"/>
        <family val="1"/>
      </rPr>
      <t>1.direct costs,</t>
    </r>
    <r>
      <rPr>
        <sz val="11"/>
        <color theme="1"/>
        <rFont val="Times New Roman"/>
        <family val="1"/>
      </rPr>
      <t xml:space="preserve"> 2.</t>
    </r>
    <r>
      <rPr>
        <b/>
        <sz val="11"/>
        <color theme="1"/>
        <rFont val="Times New Roman"/>
        <family val="1"/>
      </rPr>
      <t>indirect costs</t>
    </r>
    <r>
      <rPr>
        <sz val="11"/>
        <color theme="1"/>
        <rFont val="Times New Roman"/>
        <family val="1"/>
      </rPr>
      <t xml:space="preserve"> including </t>
    </r>
    <r>
      <rPr>
        <b/>
        <sz val="11"/>
        <color theme="1"/>
        <rFont val="Times New Roman"/>
        <family val="1"/>
      </rPr>
      <t>general and administrative (G&amp;A)</t>
    </r>
    <r>
      <rPr>
        <sz val="11"/>
        <color theme="1"/>
        <rFont val="Times New Roman"/>
        <family val="1"/>
      </rPr>
      <t xml:space="preserve"> and </t>
    </r>
    <r>
      <rPr>
        <b/>
        <sz val="11"/>
        <color theme="1"/>
        <rFont val="Times New Roman"/>
        <family val="1"/>
      </rPr>
      <t>management costs</t>
    </r>
    <r>
      <rPr>
        <sz val="11"/>
        <color theme="1"/>
        <rFont val="Times New Roman"/>
        <family val="1"/>
      </rPr>
      <t xml:space="preserve"> including owner operating management compensation and</t>
    </r>
    <r>
      <rPr>
        <b/>
        <sz val="11"/>
        <color theme="1"/>
        <rFont val="Times New Roman"/>
        <family val="1"/>
      </rPr>
      <t xml:space="preserve"> 3.finance.</t>
    </r>
  </si>
  <si>
    <r>
      <t xml:space="preserve">Yardage Cost </t>
    </r>
    <r>
      <rPr>
        <sz val="11"/>
        <color theme="1"/>
        <rFont val="Times New Roman"/>
        <family val="1"/>
      </rPr>
      <t>is</t>
    </r>
    <r>
      <rPr>
        <b/>
        <sz val="11"/>
        <color theme="1"/>
        <rFont val="Times New Roman"/>
        <family val="1"/>
      </rPr>
      <t xml:space="preserve"> </t>
    </r>
    <r>
      <rPr>
        <sz val="11"/>
        <color theme="1"/>
        <rFont val="Times New Roman"/>
        <family val="1"/>
      </rPr>
      <t xml:space="preserve">used as an expression of indirect cost if it includes ownership (depreciation, housing, insurance and interest costs) and operating cost of facilities, repair and maintenance of machinery and equipment, fuel, labor, management, utilities, property tax and general and administrative costs. The sum of direct costs and yardage combined with general and administrative and financing cost </t>
    </r>
    <r>
      <rPr>
        <b/>
        <sz val="11"/>
        <color theme="1"/>
        <rFont val="Times New Roman"/>
        <family val="1"/>
      </rPr>
      <t>total cost</t>
    </r>
    <r>
      <rPr>
        <sz val="11"/>
        <color theme="1"/>
        <rFont val="Times New Roman"/>
        <family val="1"/>
      </rPr>
      <t xml:space="preserve">. These costs are charged on the basis of head days fed and grazed. The “yardage concept” is used for grazing cattle as feedyards use for custom fed cattle. If costs are compete than the cattle profitability reports will be consistent with the total business income statement or profit and loss (P&amp;L) statement.  </t>
    </r>
    <r>
      <rPr>
        <b/>
        <sz val="11"/>
        <color theme="1"/>
        <rFont val="Times New Roman"/>
        <family val="1"/>
      </rPr>
      <t xml:space="preserve"> </t>
    </r>
  </si>
  <si>
    <t>Based on 2018 QuickBooks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</si>
</sst>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quot;$&quot;#,##0.00"/>
    <numFmt numFmtId="165" formatCode="&quot;$&quot;#,##0"/>
    <numFmt numFmtId="166" formatCode="[$$-409]#,##0.00_);[Red]\([$$-409]#,##0.00\)"/>
    <numFmt numFmtId="167" formatCode="0.0%"/>
    <numFmt numFmtId="168" formatCode="[$-409]d\-mmm\-yy;@"/>
    <numFmt numFmtId="169" formatCode="[$$-409]#,##0.00_);\([$$-409]#,##0.00\)"/>
    <numFmt numFmtId="170" formatCode="[$$-409]#,##0_);[Red]\([$$-409]#,##0\)"/>
    <numFmt numFmtId="171" formatCode="_(* #,##0_);_(* \(#,##0\);_(* &quot;-&quot;??_);_(@_)"/>
  </numFmts>
  <fonts count="37" x14ac:knownFonts="1">
    <font>
      <sz val="10"/>
      <name val="Arial"/>
    </font>
    <font>
      <sz val="10"/>
      <name val="Arial"/>
      <family val="2"/>
    </font>
    <font>
      <b/>
      <sz val="10"/>
      <name val="Arial"/>
      <family val="2"/>
    </font>
    <font>
      <b/>
      <sz val="14"/>
      <name val="Arial"/>
      <family val="2"/>
    </font>
    <font>
      <b/>
      <sz val="11"/>
      <name val="Arial"/>
      <family val="2"/>
    </font>
    <font>
      <b/>
      <sz val="12"/>
      <name val="Arial"/>
      <family val="2"/>
    </font>
    <font>
      <sz val="12"/>
      <name val="Arial"/>
      <family val="2"/>
    </font>
    <font>
      <sz val="12"/>
      <name val="Arial"/>
      <family val="2"/>
    </font>
    <font>
      <sz val="10"/>
      <color rgb="FF0000FF"/>
      <name val="Arial"/>
      <family val="2"/>
    </font>
    <font>
      <sz val="12"/>
      <color rgb="FF0000FF"/>
      <name val="Arial"/>
      <family val="2"/>
    </font>
    <font>
      <sz val="11"/>
      <name val="Arial"/>
      <family val="2"/>
    </font>
    <font>
      <sz val="12"/>
      <color indexed="39"/>
      <name val="Arial"/>
      <family val="2"/>
    </font>
    <font>
      <b/>
      <sz val="12"/>
      <color rgb="FF0000FF"/>
      <name val="Arial"/>
      <family val="2"/>
    </font>
    <font>
      <b/>
      <sz val="12"/>
      <color indexed="12"/>
      <name val="Arial"/>
      <family val="2"/>
    </font>
    <font>
      <sz val="11"/>
      <color rgb="FF0000FF"/>
      <name val="Arial"/>
      <family val="2"/>
    </font>
    <font>
      <sz val="11"/>
      <color rgb="FF0033CC"/>
      <name val="Arial"/>
      <family val="2"/>
    </font>
    <font>
      <sz val="10"/>
      <name val="Arial"/>
      <family val="2"/>
    </font>
    <font>
      <sz val="12"/>
      <color rgb="FFC00000"/>
      <name val="Arial"/>
      <family val="2"/>
    </font>
    <font>
      <sz val="12"/>
      <color indexed="4"/>
      <name val="Arial"/>
      <family val="2"/>
    </font>
    <font>
      <sz val="12"/>
      <color indexed="0"/>
      <name val="Arial"/>
      <family val="2"/>
    </font>
    <font>
      <sz val="12"/>
      <color rgb="FF3333FF"/>
      <name val="Arial"/>
      <family val="2"/>
    </font>
    <font>
      <b/>
      <sz val="12"/>
      <color indexed="8"/>
      <name val="Arial"/>
      <family val="2"/>
    </font>
    <font>
      <b/>
      <sz val="12"/>
      <color rgb="FF3333FF"/>
      <name val="Arial"/>
      <family val="2"/>
    </font>
    <font>
      <sz val="12"/>
      <color indexed="12"/>
      <name val="Arial"/>
      <family val="2"/>
    </font>
    <font>
      <sz val="10"/>
      <color rgb="FF3333FF"/>
      <name val="Arial"/>
      <family val="2"/>
    </font>
    <font>
      <sz val="12"/>
      <color rgb="FF3333FF"/>
      <name val="Calibri"/>
      <family val="2"/>
      <scheme val="minor"/>
    </font>
    <font>
      <b/>
      <sz val="10"/>
      <color rgb="FF0000FF"/>
      <name val="Arial"/>
      <family val="2"/>
    </font>
    <font>
      <sz val="10"/>
      <name val="Arial"/>
    </font>
    <font>
      <sz val="12"/>
      <color rgb="FFFF0000"/>
      <name val="Arial"/>
      <family val="2"/>
    </font>
    <font>
      <sz val="10"/>
      <color rgb="FFFF0000"/>
      <name val="Arial"/>
      <family val="2"/>
    </font>
    <font>
      <sz val="11"/>
      <color theme="1"/>
      <name val="Arial Black"/>
      <family val="2"/>
    </font>
    <font>
      <b/>
      <sz val="11"/>
      <color theme="1"/>
      <name val="Times New Roman"/>
      <family val="1"/>
    </font>
    <font>
      <sz val="11"/>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7"/>
      <color theme="1"/>
      <name val="Times New Roman"/>
      <family val="1"/>
    </font>
  </fonts>
  <fills count="4">
    <fill>
      <patternFill patternType="none"/>
    </fill>
    <fill>
      <patternFill patternType="gray125"/>
    </fill>
    <fill>
      <patternFill patternType="solid">
        <fgColor indexed="9"/>
      </patternFill>
    </fill>
    <fill>
      <patternFill patternType="solid">
        <fgColor rgb="FFCCFFCC"/>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s>
  <cellStyleXfs count="8">
    <xf numFmtId="0" fontId="0" fillId="0" borderId="0"/>
    <xf numFmtId="0" fontId="7" fillId="0" borderId="0"/>
    <xf numFmtId="9" fontId="1" fillId="0" borderId="0" applyFont="0" applyFill="0" applyBorder="0" applyAlignment="0" applyProtection="0"/>
    <xf numFmtId="0" fontId="1" fillId="0" borderId="0"/>
    <xf numFmtId="0" fontId="1" fillId="0" borderId="0"/>
    <xf numFmtId="0" fontId="16" fillId="0" borderId="0"/>
    <xf numFmtId="2" fontId="6" fillId="2" borderId="0"/>
    <xf numFmtId="43" fontId="27" fillId="0" borderId="0" applyFont="0" applyFill="0" applyBorder="0" applyAlignment="0" applyProtection="0"/>
  </cellStyleXfs>
  <cellXfs count="153">
    <xf numFmtId="0" fontId="0" fillId="0" borderId="0" xfId="0"/>
    <xf numFmtId="6" fontId="5" fillId="0" borderId="0" xfId="0" applyNumberFormat="1" applyFont="1" applyBorder="1" applyProtection="1"/>
    <xf numFmtId="0" fontId="6" fillId="0" borderId="0" xfId="0" applyFont="1" applyProtection="1"/>
    <xf numFmtId="0" fontId="5" fillId="0" borderId="0" xfId="0" applyFont="1" applyProtection="1"/>
    <xf numFmtId="0" fontId="2" fillId="0" borderId="0" xfId="0" applyFont="1"/>
    <xf numFmtId="165" fontId="0" fillId="0" borderId="0" xfId="0" applyNumberFormat="1"/>
    <xf numFmtId="164" fontId="0" fillId="0" borderId="0" xfId="0" applyNumberFormat="1"/>
    <xf numFmtId="0" fontId="6" fillId="0" borderId="0" xfId="0" applyFont="1"/>
    <xf numFmtId="0" fontId="5" fillId="0" borderId="0" xfId="0" applyFont="1"/>
    <xf numFmtId="0" fontId="6" fillId="0" borderId="0" xfId="1" applyFont="1"/>
    <xf numFmtId="0" fontId="6" fillId="0" borderId="0" xfId="1" applyFont="1" applyProtection="1">
      <protection locked="0"/>
    </xf>
    <xf numFmtId="165" fontId="5" fillId="0" borderId="0" xfId="0" applyNumberFormat="1" applyFont="1"/>
    <xf numFmtId="165" fontId="6" fillId="0" borderId="0" xfId="0" applyNumberFormat="1" applyFont="1"/>
    <xf numFmtId="7" fontId="5" fillId="0" borderId="0" xfId="0" applyNumberFormat="1" applyFont="1"/>
    <xf numFmtId="7" fontId="6" fillId="0" borderId="0" xfId="0" applyNumberFormat="1" applyFont="1"/>
    <xf numFmtId="5" fontId="6" fillId="0" borderId="0" xfId="0" applyNumberFormat="1" applyFont="1"/>
    <xf numFmtId="0" fontId="6" fillId="0" borderId="0" xfId="0" applyFont="1" applyAlignment="1">
      <alignment horizontal="right"/>
    </xf>
    <xf numFmtId="6" fontId="6" fillId="0" borderId="0" xfId="0" applyNumberFormat="1" applyFont="1"/>
    <xf numFmtId="6" fontId="5" fillId="0" borderId="0" xfId="0" applyNumberFormat="1" applyFont="1"/>
    <xf numFmtId="164" fontId="6" fillId="0" borderId="0" xfId="0" applyNumberFormat="1" applyFont="1"/>
    <xf numFmtId="0" fontId="1" fillId="0" borderId="0" xfId="0" applyFont="1"/>
    <xf numFmtId="0" fontId="5" fillId="0" borderId="0" xfId="0" applyFont="1" applyAlignment="1">
      <alignment horizontal="right"/>
    </xf>
    <xf numFmtId="0" fontId="10" fillId="0" borderId="0" xfId="0" applyFont="1"/>
    <xf numFmtId="0" fontId="5" fillId="0" borderId="0" xfId="0" applyFont="1" applyProtection="1">
      <protection locked="0"/>
    </xf>
    <xf numFmtId="0" fontId="1" fillId="0" borderId="0" xfId="0" applyFont="1" applyProtection="1"/>
    <xf numFmtId="168" fontId="12" fillId="0" borderId="1" xfId="0" applyNumberFormat="1" applyFont="1" applyBorder="1" applyProtection="1">
      <protection locked="0"/>
    </xf>
    <xf numFmtId="168" fontId="5" fillId="0" borderId="1" xfId="0" applyNumberFormat="1" applyFont="1" applyBorder="1" applyProtection="1"/>
    <xf numFmtId="7" fontId="0" fillId="0" borderId="0" xfId="0" applyNumberFormat="1"/>
    <xf numFmtId="7" fontId="2" fillId="0" borderId="0" xfId="0" applyNumberFormat="1" applyFont="1"/>
    <xf numFmtId="8" fontId="6" fillId="0" borderId="0" xfId="0" applyNumberFormat="1" applyFont="1"/>
    <xf numFmtId="1" fontId="5" fillId="0" borderId="0" xfId="0" applyNumberFormat="1" applyFont="1" applyBorder="1" applyProtection="1"/>
    <xf numFmtId="5" fontId="5" fillId="0" borderId="0" xfId="0" quotePrefix="1" applyNumberFormat="1" applyFont="1"/>
    <xf numFmtId="7" fontId="9" fillId="0" borderId="0" xfId="0" applyNumberFormat="1" applyFont="1" applyProtection="1">
      <protection locked="0"/>
    </xf>
    <xf numFmtId="0" fontId="9" fillId="0" borderId="0" xfId="0" applyFont="1" applyFill="1" applyBorder="1"/>
    <xf numFmtId="0" fontId="10" fillId="0" borderId="0" xfId="1" applyFont="1"/>
    <xf numFmtId="5" fontId="15" fillId="0" borderId="0" xfId="1" applyNumberFormat="1" applyFont="1" applyProtection="1">
      <protection locked="0"/>
    </xf>
    <xf numFmtId="7" fontId="10" fillId="0" borderId="0" xfId="0" applyNumberFormat="1" applyFont="1"/>
    <xf numFmtId="0" fontId="6" fillId="0" borderId="0" xfId="0" applyFont="1" applyAlignment="1">
      <alignment horizontal="center"/>
    </xf>
    <xf numFmtId="1" fontId="13" fillId="0" borderId="1" xfId="1" applyNumberFormat="1" applyFont="1" applyBorder="1" applyProtection="1">
      <protection locked="0"/>
    </xf>
    <xf numFmtId="0" fontId="4" fillId="0" borderId="0" xfId="1" applyFont="1"/>
    <xf numFmtId="2" fontId="6" fillId="0" borderId="0" xfId="6" applyNumberFormat="1" applyFont="1" applyFill="1" applyProtection="1"/>
    <xf numFmtId="0" fontId="5" fillId="0" borderId="0" xfId="1" applyFont="1"/>
    <xf numFmtId="0" fontId="9" fillId="0" borderId="0" xfId="1" applyFont="1" applyFill="1" applyBorder="1" applyProtection="1">
      <protection locked="0"/>
    </xf>
    <xf numFmtId="1" fontId="13" fillId="0" borderId="0" xfId="1" applyNumberFormat="1" applyFont="1" applyBorder="1" applyProtection="1">
      <protection locked="0"/>
    </xf>
    <xf numFmtId="0" fontId="5" fillId="0" borderId="0" xfId="1" applyFont="1" applyProtection="1">
      <protection locked="0"/>
    </xf>
    <xf numFmtId="5" fontId="9" fillId="0" borderId="0" xfId="0" applyNumberFormat="1" applyFont="1" applyProtection="1">
      <protection locked="0"/>
    </xf>
    <xf numFmtId="169" fontId="18" fillId="0" borderId="7" xfId="0" applyNumberFormat="1" applyFont="1" applyBorder="1" applyAlignment="1" applyProtection="1">
      <protection locked="0"/>
    </xf>
    <xf numFmtId="169" fontId="17" fillId="0" borderId="7" xfId="0" applyNumberFormat="1" applyFont="1" applyBorder="1" applyAlignment="1" applyProtection="1">
      <protection locked="0"/>
    </xf>
    <xf numFmtId="169" fontId="18" fillId="0" borderId="9" xfId="0" applyNumberFormat="1" applyFont="1" applyBorder="1" applyAlignment="1" applyProtection="1">
      <protection locked="0"/>
    </xf>
    <xf numFmtId="0" fontId="19" fillId="0" borderId="9" xfId="0" applyNumberFormat="1" applyFont="1" applyBorder="1" applyAlignment="1" applyProtection="1"/>
    <xf numFmtId="7" fontId="9" fillId="0" borderId="7" xfId="0" applyNumberFormat="1" applyFont="1" applyBorder="1" applyProtection="1">
      <protection locked="0"/>
    </xf>
    <xf numFmtId="165" fontId="2" fillId="0" borderId="0" xfId="0" applyNumberFormat="1" applyFont="1"/>
    <xf numFmtId="6" fontId="11" fillId="0" borderId="0" xfId="0" applyNumberFormat="1" applyFont="1" applyBorder="1" applyProtection="1">
      <protection locked="0"/>
    </xf>
    <xf numFmtId="0" fontId="9" fillId="0" borderId="4" xfId="0" applyFont="1" applyBorder="1" applyAlignment="1" applyProtection="1">
      <protection locked="0"/>
    </xf>
    <xf numFmtId="5" fontId="15" fillId="0" borderId="0" xfId="1" applyNumberFormat="1" applyFont="1" applyFill="1" applyProtection="1">
      <protection locked="0"/>
    </xf>
    <xf numFmtId="167" fontId="0" fillId="0" borderId="0" xfId="0" applyNumberFormat="1"/>
    <xf numFmtId="0" fontId="6" fillId="0" borderId="4" xfId="0" applyFont="1" applyBorder="1" applyAlignment="1" applyProtection="1"/>
    <xf numFmtId="1" fontId="5" fillId="0" borderId="1" xfId="1" applyNumberFormat="1" applyFont="1" applyBorder="1" applyProtection="1"/>
    <xf numFmtId="0" fontId="6" fillId="0" borderId="0" xfId="1" applyFont="1" applyProtection="1"/>
    <xf numFmtId="169" fontId="6" fillId="0" borderId="7" xfId="0" applyNumberFormat="1" applyFont="1" applyBorder="1" applyAlignment="1" applyProtection="1"/>
    <xf numFmtId="164" fontId="9" fillId="0" borderId="0" xfId="0" applyNumberFormat="1" applyFont="1" applyAlignment="1" applyProtection="1">
      <alignment horizontal="right"/>
      <protection locked="0"/>
    </xf>
    <xf numFmtId="167" fontId="6" fillId="0" borderId="0" xfId="2" applyNumberFormat="1" applyFont="1"/>
    <xf numFmtId="0" fontId="5" fillId="0" borderId="0" xfId="0" quotePrefix="1" applyFont="1" applyAlignment="1">
      <alignment horizontal="center"/>
    </xf>
    <xf numFmtId="7" fontId="17" fillId="0" borderId="7" xfId="0" applyNumberFormat="1" applyFont="1" applyBorder="1" applyProtection="1">
      <protection locked="0"/>
    </xf>
    <xf numFmtId="0" fontId="5" fillId="0" borderId="0" xfId="0" applyFont="1" applyAlignment="1">
      <alignment horizontal="center"/>
    </xf>
    <xf numFmtId="3" fontId="9" fillId="0" borderId="0" xfId="0" applyNumberFormat="1" applyFont="1" applyProtection="1">
      <protection locked="0"/>
    </xf>
    <xf numFmtId="0" fontId="1" fillId="0" borderId="0" xfId="1" applyFont="1"/>
    <xf numFmtId="0" fontId="14" fillId="0" borderId="0" xfId="0" applyFont="1" applyBorder="1" applyAlignment="1" applyProtection="1">
      <protection locked="0"/>
    </xf>
    <xf numFmtId="165" fontId="5" fillId="3" borderId="0" xfId="0" applyNumberFormat="1" applyFont="1" applyFill="1"/>
    <xf numFmtId="0" fontId="5" fillId="0" borderId="0" xfId="1" applyFont="1" applyProtection="1"/>
    <xf numFmtId="5" fontId="5" fillId="0" borderId="0" xfId="0" applyNumberFormat="1" applyFont="1"/>
    <xf numFmtId="0" fontId="5" fillId="0" borderId="0" xfId="1" applyFont="1" applyFill="1" applyProtection="1"/>
    <xf numFmtId="165" fontId="5" fillId="0" borderId="0" xfId="0" applyNumberFormat="1" applyFont="1" applyFill="1"/>
    <xf numFmtId="164" fontId="9" fillId="0" borderId="0" xfId="0" applyNumberFormat="1" applyFont="1" applyFill="1" applyAlignment="1" applyProtection="1">
      <alignment horizontal="right"/>
      <protection locked="0"/>
    </xf>
    <xf numFmtId="165" fontId="5" fillId="0" borderId="0" xfId="0" applyNumberFormat="1" applyFont="1" applyFill="1" applyAlignment="1" applyProtection="1">
      <alignment horizontal="right"/>
      <protection locked="0"/>
    </xf>
    <xf numFmtId="0" fontId="1" fillId="0" borderId="0" xfId="0" applyFont="1" applyAlignment="1" applyProtection="1">
      <alignment horizontal="fill"/>
    </xf>
    <xf numFmtId="0" fontId="0" fillId="0" borderId="0" xfId="0" applyProtection="1"/>
    <xf numFmtId="0" fontId="2" fillId="0" borderId="0" xfId="0" applyFont="1" applyAlignment="1" applyProtection="1">
      <alignment horizontal="center"/>
    </xf>
    <xf numFmtId="0" fontId="21" fillId="0" borderId="0" xfId="0" applyFont="1" applyAlignment="1" applyProtection="1"/>
    <xf numFmtId="0" fontId="5" fillId="0" borderId="0" xfId="0" applyFont="1" applyAlignment="1" applyProtection="1"/>
    <xf numFmtId="0" fontId="6" fillId="0" borderId="0" xfId="0" applyFont="1" applyAlignment="1" applyProtection="1">
      <alignment horizontal="center"/>
    </xf>
    <xf numFmtId="168" fontId="22" fillId="0" borderId="1" xfId="0" applyNumberFormat="1" applyFont="1" applyBorder="1" applyProtection="1"/>
    <xf numFmtId="0" fontId="5" fillId="0" borderId="0" xfId="0" applyFont="1" applyAlignment="1" applyProtection="1">
      <alignment horizontal="center"/>
    </xf>
    <xf numFmtId="165" fontId="23" fillId="0" borderId="7" xfId="0" applyNumberFormat="1" applyFont="1" applyBorder="1" applyProtection="1">
      <protection locked="0"/>
    </xf>
    <xf numFmtId="165" fontId="6" fillId="0" borderId="0" xfId="0" applyNumberFormat="1" applyFont="1" applyProtection="1"/>
    <xf numFmtId="170" fontId="6" fillId="0" borderId="0" xfId="0" applyNumberFormat="1" applyFont="1" applyBorder="1" applyProtection="1"/>
    <xf numFmtId="165" fontId="6" fillId="0" borderId="0" xfId="0" applyNumberFormat="1" applyFont="1" applyBorder="1" applyProtection="1"/>
    <xf numFmtId="165" fontId="5" fillId="0" borderId="0" xfId="0" applyNumberFormat="1" applyFont="1" applyBorder="1" applyProtection="1"/>
    <xf numFmtId="165" fontId="5" fillId="0" borderId="0" xfId="0" applyNumberFormat="1" applyFont="1" applyProtection="1"/>
    <xf numFmtId="0" fontId="9" fillId="0" borderId="0" xfId="0" applyFont="1" applyProtection="1">
      <protection locked="0"/>
    </xf>
    <xf numFmtId="165" fontId="6" fillId="0" borderId="0" xfId="0" applyNumberFormat="1" applyFont="1" applyAlignment="1" applyProtection="1">
      <alignment horizontal="center"/>
    </xf>
    <xf numFmtId="170" fontId="5" fillId="0" borderId="0" xfId="0" applyNumberFormat="1" applyFont="1" applyProtection="1"/>
    <xf numFmtId="170" fontId="5" fillId="0" borderId="0" xfId="0" applyNumberFormat="1" applyFont="1" applyBorder="1" applyProtection="1"/>
    <xf numFmtId="165" fontId="6" fillId="0" borderId="0" xfId="0" applyNumberFormat="1" applyFont="1" applyAlignment="1" applyProtection="1">
      <alignment horizontal="center"/>
      <protection locked="0"/>
    </xf>
    <xf numFmtId="165" fontId="0" fillId="0" borderId="0" xfId="0" applyNumberFormat="1" applyProtection="1"/>
    <xf numFmtId="165" fontId="1" fillId="0" borderId="0" xfId="0" applyNumberFormat="1" applyFont="1" applyProtection="1"/>
    <xf numFmtId="165" fontId="23" fillId="0" borderId="12" xfId="0" applyNumberFormat="1" applyFont="1" applyBorder="1" applyProtection="1">
      <protection locked="0"/>
    </xf>
    <xf numFmtId="165" fontId="23" fillId="0" borderId="13" xfId="0" applyNumberFormat="1" applyFont="1" applyBorder="1" applyProtection="1">
      <protection locked="0"/>
    </xf>
    <xf numFmtId="165" fontId="5" fillId="0" borderId="14" xfId="0" applyNumberFormat="1" applyFont="1" applyBorder="1" applyProtection="1"/>
    <xf numFmtId="165" fontId="23" fillId="0" borderId="0" xfId="0" applyNumberFormat="1" applyFont="1" applyBorder="1" applyProtection="1">
      <protection locked="0"/>
    </xf>
    <xf numFmtId="0" fontId="6" fillId="0" borderId="0" xfId="0" applyFont="1" applyFill="1" applyBorder="1" applyAlignment="1" applyProtection="1">
      <alignment horizontal="center"/>
    </xf>
    <xf numFmtId="165" fontId="5" fillId="0" borderId="0" xfId="0" applyNumberFormat="1" applyFont="1" applyAlignment="1" applyProtection="1">
      <alignment horizontal="center"/>
    </xf>
    <xf numFmtId="170" fontId="5" fillId="0" borderId="0" xfId="0" applyNumberFormat="1" applyFont="1" applyBorder="1" applyAlignment="1" applyProtection="1">
      <alignment horizontal="center"/>
    </xf>
    <xf numFmtId="0" fontId="4" fillId="0" borderId="0" xfId="0" applyFont="1" applyProtection="1"/>
    <xf numFmtId="166" fontId="6" fillId="0" borderId="0" xfId="0" applyNumberFormat="1" applyFont="1" applyProtection="1"/>
    <xf numFmtId="166" fontId="5" fillId="0" borderId="0" xfId="0" applyNumberFormat="1" applyFont="1" applyProtection="1"/>
    <xf numFmtId="170" fontId="0" fillId="0" borderId="0" xfId="0" applyNumberFormat="1" applyBorder="1" applyProtection="1"/>
    <xf numFmtId="170" fontId="0" fillId="0" borderId="0" xfId="0" applyNumberFormat="1" applyProtection="1"/>
    <xf numFmtId="170" fontId="0" fillId="0" borderId="0" xfId="0" applyNumberFormat="1"/>
    <xf numFmtId="0" fontId="8" fillId="0" borderId="0" xfId="0" applyFont="1" applyAlignment="1" applyProtection="1">
      <alignment horizontal="center"/>
      <protection locked="0"/>
    </xf>
    <xf numFmtId="165" fontId="8" fillId="0" borderId="0" xfId="0" applyNumberFormat="1" applyFont="1" applyAlignment="1" applyProtection="1">
      <alignment horizontal="center"/>
      <protection locked="0"/>
    </xf>
    <xf numFmtId="0" fontId="26" fillId="0" borderId="0" xfId="0" applyFont="1" applyAlignment="1" applyProtection="1">
      <alignment horizontal="center"/>
      <protection locked="0"/>
    </xf>
    <xf numFmtId="6" fontId="26" fillId="0" borderId="0" xfId="0" applyNumberFormat="1" applyFont="1" applyAlignment="1" applyProtection="1">
      <alignment horizontal="center"/>
      <protection locked="0"/>
    </xf>
    <xf numFmtId="170" fontId="5" fillId="0" borderId="0" xfId="0" applyNumberFormat="1" applyFont="1" applyAlignment="1" applyProtection="1">
      <alignment horizontal="center"/>
    </xf>
    <xf numFmtId="6" fontId="5" fillId="0" borderId="0" xfId="0" applyNumberFormat="1" applyFont="1" applyFill="1" applyAlignment="1" applyProtection="1">
      <alignment horizontal="right"/>
    </xf>
    <xf numFmtId="171" fontId="9" fillId="0" borderId="0" xfId="7" applyNumberFormat="1" applyFont="1" applyProtection="1">
      <protection locked="0"/>
    </xf>
    <xf numFmtId="165" fontId="5" fillId="0" borderId="0" xfId="0" applyNumberFormat="1" applyFont="1" applyBorder="1"/>
    <xf numFmtId="0" fontId="0" fillId="0" borderId="0" xfId="0" applyBorder="1"/>
    <xf numFmtId="6" fontId="0" fillId="0" borderId="0" xfId="0" applyNumberFormat="1"/>
    <xf numFmtId="0" fontId="28" fillId="0" borderId="0" xfId="1" applyFont="1" applyFill="1" applyBorder="1" applyProtection="1">
      <protection locked="0"/>
    </xf>
    <xf numFmtId="0" fontId="5" fillId="0" borderId="0" xfId="0" applyFont="1" applyAlignment="1">
      <alignment horizontal="center"/>
    </xf>
    <xf numFmtId="170" fontId="6" fillId="0" borderId="0" xfId="0" applyNumberFormat="1" applyFont="1" applyBorder="1" applyAlignment="1" applyProtection="1"/>
    <xf numFmtId="164" fontId="5" fillId="0" borderId="0" xfId="0" applyNumberFormat="1" applyFont="1"/>
    <xf numFmtId="164" fontId="9" fillId="0" borderId="0" xfId="0" applyNumberFormat="1" applyFont="1" applyAlignment="1" applyProtection="1">
      <alignment horizontal="center"/>
      <protection locked="0"/>
    </xf>
    <xf numFmtId="2" fontId="9" fillId="0" borderId="0" xfId="6" applyNumberFormat="1" applyFont="1" applyFill="1" applyProtection="1"/>
    <xf numFmtId="0" fontId="9" fillId="0" borderId="0" xfId="1" applyFont="1"/>
    <xf numFmtId="167" fontId="0" fillId="0" borderId="0" xfId="2" applyNumberFormat="1" applyFont="1"/>
    <xf numFmtId="0" fontId="5" fillId="0" borderId="0" xfId="0" applyFont="1" applyAlignment="1">
      <alignment horizontal="center"/>
    </xf>
    <xf numFmtId="0" fontId="29" fillId="0" borderId="0" xfId="0" applyFont="1"/>
    <xf numFmtId="165" fontId="5" fillId="0" borderId="0" xfId="0" applyNumberFormat="1" applyFont="1" applyFill="1" applyAlignment="1" applyProtection="1">
      <alignment horizontal="right"/>
    </xf>
    <xf numFmtId="0" fontId="30" fillId="0" borderId="0" xfId="0" applyFont="1" applyAlignment="1">
      <alignment horizontal="center" vertical="center"/>
    </xf>
    <xf numFmtId="0" fontId="31" fillId="0" borderId="0" xfId="0" applyFont="1" applyAlignment="1">
      <alignment horizontal="justify" vertical="center"/>
    </xf>
    <xf numFmtId="0" fontId="33" fillId="0" borderId="0" xfId="0" applyFont="1" applyAlignment="1">
      <alignment horizontal="justify" vertical="center"/>
    </xf>
    <xf numFmtId="0" fontId="35" fillId="0" borderId="0" xfId="0" applyFont="1" applyAlignment="1">
      <alignment horizontal="justify" vertical="center"/>
    </xf>
    <xf numFmtId="0" fontId="32" fillId="0" borderId="0" xfId="0" applyFont="1" applyAlignment="1">
      <alignment horizontal="justify" vertical="center"/>
    </xf>
    <xf numFmtId="0" fontId="31" fillId="0" borderId="0" xfId="0" applyFont="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14" fillId="0" borderId="2" xfId="1" applyFont="1" applyBorder="1" applyAlignment="1" applyProtection="1">
      <alignment horizontal="left"/>
      <protection locked="0"/>
    </xf>
    <xf numFmtId="0" fontId="0" fillId="0" borderId="3" xfId="0" applyBorder="1" applyAlignment="1" applyProtection="1">
      <alignment horizontal="left"/>
      <protection locked="0"/>
    </xf>
    <xf numFmtId="165" fontId="20" fillId="0" borderId="10" xfId="0" applyNumberFormat="1" applyFont="1" applyBorder="1" applyAlignment="1" applyProtection="1">
      <protection locked="0"/>
    </xf>
    <xf numFmtId="0" fontId="20" fillId="0" borderId="11" xfId="0" applyFont="1" applyBorder="1" applyAlignment="1" applyProtection="1">
      <protection locked="0"/>
    </xf>
    <xf numFmtId="0" fontId="24" fillId="0" borderId="0" xfId="0" applyFont="1" applyAlignment="1" applyProtection="1">
      <protection locked="0"/>
    </xf>
    <xf numFmtId="0" fontId="25" fillId="0" borderId="0" xfId="0" applyFont="1" applyAlignment="1" applyProtection="1">
      <protection locked="0"/>
    </xf>
    <xf numFmtId="0" fontId="5" fillId="0" borderId="0" xfId="0" applyFont="1" applyAlignment="1" applyProtection="1">
      <alignment horizontal="center"/>
    </xf>
    <xf numFmtId="0" fontId="0" fillId="0" borderId="0" xfId="0" applyAlignment="1"/>
    <xf numFmtId="0" fontId="10" fillId="0" borderId="2" xfId="1" applyFont="1" applyBorder="1" applyAlignment="1" applyProtection="1">
      <alignment horizontal="left"/>
    </xf>
    <xf numFmtId="0" fontId="1" fillId="0" borderId="3" xfId="0" applyFont="1" applyBorder="1" applyAlignment="1" applyProtection="1">
      <alignment horizontal="left"/>
    </xf>
    <xf numFmtId="0" fontId="5" fillId="0" borderId="0" xfId="0" applyFont="1" applyAlignment="1">
      <alignment horizontal="center"/>
    </xf>
    <xf numFmtId="0" fontId="14" fillId="0" borderId="5" xfId="0" applyFont="1" applyBorder="1" applyAlignment="1" applyProtection="1">
      <protection locked="0"/>
    </xf>
    <xf numFmtId="0" fontId="14" fillId="0" borderId="8" xfId="0" applyFont="1" applyBorder="1" applyAlignment="1" applyProtection="1">
      <protection locked="0"/>
    </xf>
    <xf numFmtId="0" fontId="14" fillId="0" borderId="6" xfId="0" applyFont="1" applyBorder="1" applyAlignment="1" applyProtection="1">
      <protection locked="0"/>
    </xf>
    <xf numFmtId="0" fontId="5" fillId="0" borderId="0" xfId="0" applyFont="1" applyAlignment="1">
      <alignment horizontal="right"/>
    </xf>
  </cellXfs>
  <cellStyles count="8">
    <cellStyle name="Comma" xfId="7" builtinId="3"/>
    <cellStyle name="Normal" xfId="0" builtinId="0"/>
    <cellStyle name="Normal 2" xfId="5" xr:uid="{00000000-0005-0000-0000-000002000000}"/>
    <cellStyle name="Normal 2 2" xfId="4" xr:uid="{00000000-0005-0000-0000-000003000000}"/>
    <cellStyle name="Normal 3" xfId="3" xr:uid="{00000000-0005-0000-0000-000004000000}"/>
    <cellStyle name="Normal_Cow Calf Budget" xfId="6" xr:uid="{00000000-0005-0000-0000-000005000000}"/>
    <cellStyle name="Normal_Sheet1_1" xfId="1" xr:uid="{00000000-0005-0000-0000-000006000000}"/>
    <cellStyle name="Percent" xfId="2" builtinId="5"/>
  </cellStyles>
  <dxfs count="0"/>
  <tableStyles count="0" defaultTableStyle="TableStyleMedium9"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tabSelected="1" topLeftCell="A13" workbookViewId="0">
      <selection activeCell="B6" sqref="B6:C6"/>
    </sheetView>
  </sheetViews>
  <sheetFormatPr defaultRowHeight="12.45" x14ac:dyDescent="0.3"/>
  <cols>
    <col min="1" max="1" width="2.84375" customWidth="1"/>
    <col min="2" max="2" width="44.53515625" customWidth="1"/>
    <col min="3" max="3" width="17" customWidth="1"/>
    <col min="4" max="4" width="4.23046875" customWidth="1"/>
    <col min="5" max="5" width="39.69140625" customWidth="1"/>
    <col min="6" max="6" width="18.07421875" customWidth="1"/>
    <col min="7" max="7" width="14.4609375" customWidth="1"/>
    <col min="8" max="8" width="14" customWidth="1"/>
    <col min="9" max="9" width="28.69140625" customWidth="1"/>
    <col min="10" max="10" width="26.53515625" customWidth="1"/>
    <col min="11" max="11" width="17.53515625" customWidth="1"/>
  </cols>
  <sheetData>
    <row r="1" spans="1:10" ht="17.600000000000001" x14ac:dyDescent="0.4">
      <c r="B1" s="136" t="s">
        <v>47</v>
      </c>
      <c r="C1" s="137"/>
      <c r="D1" s="137"/>
    </row>
    <row r="2" spans="1:10" ht="15" x14ac:dyDescent="0.35">
      <c r="B2" s="53" t="s">
        <v>165</v>
      </c>
    </row>
    <row r="3" spans="1:10" ht="15.45" x14ac:dyDescent="0.4">
      <c r="B3" s="8" t="s">
        <v>48</v>
      </c>
      <c r="C3" s="38">
        <v>2018</v>
      </c>
      <c r="D3" s="43"/>
      <c r="G3" s="8"/>
    </row>
    <row r="4" spans="1:10" ht="15.45" x14ac:dyDescent="0.4">
      <c r="B4" s="8" t="s">
        <v>49</v>
      </c>
      <c r="C4" s="25">
        <v>43101</v>
      </c>
      <c r="F4" s="30"/>
      <c r="G4" s="20"/>
      <c r="H4" s="29"/>
      <c r="I4" s="7"/>
    </row>
    <row r="5" spans="1:10" ht="15.45" x14ac:dyDescent="0.4">
      <c r="B5" s="8" t="s">
        <v>50</v>
      </c>
      <c r="C5" s="25">
        <v>43465</v>
      </c>
      <c r="G5" s="3"/>
    </row>
    <row r="6" spans="1:10" ht="15.45" x14ac:dyDescent="0.4">
      <c r="A6" t="s">
        <v>54</v>
      </c>
      <c r="B6" s="138" t="s">
        <v>178</v>
      </c>
      <c r="C6" s="139"/>
      <c r="E6" s="23" t="s">
        <v>9</v>
      </c>
      <c r="F6" s="13" t="s">
        <v>77</v>
      </c>
    </row>
    <row r="7" spans="1:10" ht="15" x14ac:dyDescent="0.35">
      <c r="A7">
        <v>1</v>
      </c>
      <c r="B7" s="9" t="s">
        <v>16</v>
      </c>
      <c r="C7" s="46">
        <v>0</v>
      </c>
      <c r="E7" s="9" t="s">
        <v>8</v>
      </c>
      <c r="F7" s="50">
        <v>0</v>
      </c>
      <c r="I7" s="33"/>
      <c r="J7" s="32"/>
    </row>
    <row r="8" spans="1:10" ht="15" x14ac:dyDescent="0.35">
      <c r="A8">
        <f>+A7+1</f>
        <v>2</v>
      </c>
      <c r="B8" s="9" t="s">
        <v>12</v>
      </c>
      <c r="C8" s="46">
        <v>0</v>
      </c>
      <c r="E8" s="9" t="s">
        <v>2</v>
      </c>
      <c r="F8" s="50">
        <v>0</v>
      </c>
      <c r="J8" s="10"/>
    </row>
    <row r="9" spans="1:10" ht="15.45" x14ac:dyDescent="0.4">
      <c r="A9">
        <f t="shared" ref="A9:A54" si="0">+A8+1</f>
        <v>3</v>
      </c>
      <c r="B9" s="9" t="s">
        <v>17</v>
      </c>
      <c r="C9" s="46">
        <v>0</v>
      </c>
      <c r="E9" s="8" t="s">
        <v>7</v>
      </c>
      <c r="F9" s="31">
        <f>F7+F8</f>
        <v>0</v>
      </c>
      <c r="J9" s="10"/>
    </row>
    <row r="10" spans="1:10" ht="15" x14ac:dyDescent="0.35">
      <c r="A10">
        <f t="shared" si="0"/>
        <v>4</v>
      </c>
      <c r="B10" s="9" t="s">
        <v>18</v>
      </c>
      <c r="C10" s="46">
        <v>0</v>
      </c>
      <c r="E10" s="7" t="s">
        <v>69</v>
      </c>
      <c r="F10" s="12">
        <f>C56</f>
        <v>0</v>
      </c>
      <c r="G10" s="7" t="s">
        <v>68</v>
      </c>
      <c r="H10" s="7" t="s">
        <v>67</v>
      </c>
      <c r="J10" s="10"/>
    </row>
    <row r="11" spans="1:10" ht="15.45" x14ac:dyDescent="0.4">
      <c r="A11">
        <f t="shared" si="0"/>
        <v>5</v>
      </c>
      <c r="B11" s="39" t="s">
        <v>19</v>
      </c>
      <c r="C11" s="47">
        <v>0</v>
      </c>
      <c r="E11" s="8" t="s">
        <v>6</v>
      </c>
      <c r="F11" s="11">
        <f>C56+F9</f>
        <v>0</v>
      </c>
      <c r="G11" s="15">
        <f>F9+F10</f>
        <v>0</v>
      </c>
      <c r="H11" s="12">
        <f>F11-G11</f>
        <v>0</v>
      </c>
      <c r="J11" s="10"/>
    </row>
    <row r="12" spans="1:10" ht="15" x14ac:dyDescent="0.35">
      <c r="A12">
        <f t="shared" si="0"/>
        <v>6</v>
      </c>
      <c r="B12" s="9" t="s">
        <v>20</v>
      </c>
      <c r="C12" s="46">
        <v>0</v>
      </c>
      <c r="J12" s="10"/>
    </row>
    <row r="13" spans="1:10" ht="15.45" x14ac:dyDescent="0.4">
      <c r="A13">
        <f t="shared" si="0"/>
        <v>7</v>
      </c>
      <c r="B13" s="9" t="s">
        <v>21</v>
      </c>
      <c r="C13" s="46">
        <v>0</v>
      </c>
      <c r="E13" s="8" t="s">
        <v>52</v>
      </c>
      <c r="F13" s="52"/>
      <c r="I13" s="20"/>
    </row>
    <row r="14" spans="1:10" ht="15" x14ac:dyDescent="0.35">
      <c r="A14">
        <f t="shared" si="0"/>
        <v>8</v>
      </c>
      <c r="B14" s="40" t="s">
        <v>153</v>
      </c>
      <c r="C14" s="46">
        <v>0</v>
      </c>
      <c r="E14" s="2" t="s">
        <v>73</v>
      </c>
      <c r="F14" s="52">
        <v>0</v>
      </c>
      <c r="I14" s="34"/>
    </row>
    <row r="15" spans="1:10" ht="15" x14ac:dyDescent="0.35">
      <c r="A15">
        <f t="shared" si="0"/>
        <v>9</v>
      </c>
      <c r="B15" s="40" t="s">
        <v>22</v>
      </c>
      <c r="C15" s="46">
        <v>0</v>
      </c>
      <c r="E15" s="2" t="s">
        <v>72</v>
      </c>
      <c r="F15" s="52">
        <v>0</v>
      </c>
    </row>
    <row r="16" spans="1:10" ht="15.45" x14ac:dyDescent="0.4">
      <c r="A16">
        <f t="shared" si="0"/>
        <v>10</v>
      </c>
      <c r="B16" s="9" t="s">
        <v>23</v>
      </c>
      <c r="C16" s="46">
        <v>0</v>
      </c>
      <c r="E16" s="3" t="s">
        <v>71</v>
      </c>
      <c r="F16" s="1">
        <f>SUM(F13:F15)</f>
        <v>0</v>
      </c>
      <c r="J16" s="20"/>
    </row>
    <row r="17" spans="1:10" ht="15" x14ac:dyDescent="0.35">
      <c r="A17">
        <f t="shared" si="0"/>
        <v>11</v>
      </c>
      <c r="B17" s="40" t="s">
        <v>24</v>
      </c>
      <c r="C17" s="46">
        <v>0</v>
      </c>
      <c r="I17" s="20"/>
      <c r="J17" s="34"/>
    </row>
    <row r="18" spans="1:10" ht="15" x14ac:dyDescent="0.35">
      <c r="A18">
        <f t="shared" si="0"/>
        <v>12</v>
      </c>
      <c r="B18" s="9" t="s">
        <v>25</v>
      </c>
      <c r="C18" s="46">
        <v>0</v>
      </c>
      <c r="I18" s="34"/>
      <c r="J18" s="34"/>
    </row>
    <row r="19" spans="1:10" ht="15.45" x14ac:dyDescent="0.4">
      <c r="A19">
        <f t="shared" si="0"/>
        <v>13</v>
      </c>
      <c r="B19" s="9" t="s">
        <v>26</v>
      </c>
      <c r="C19" s="46">
        <v>0</v>
      </c>
      <c r="E19" s="8" t="s">
        <v>10</v>
      </c>
      <c r="F19" s="45">
        <v>0</v>
      </c>
      <c r="H19" s="66" t="s">
        <v>11</v>
      </c>
      <c r="I19" s="34"/>
      <c r="J19" s="34"/>
    </row>
    <row r="20" spans="1:10" ht="15.45" x14ac:dyDescent="0.4">
      <c r="A20">
        <f t="shared" si="0"/>
        <v>14</v>
      </c>
      <c r="B20" s="9" t="s">
        <v>27</v>
      </c>
      <c r="C20" s="46">
        <v>0</v>
      </c>
      <c r="E20" s="8" t="s">
        <v>51</v>
      </c>
      <c r="F20" s="45">
        <v>0</v>
      </c>
      <c r="G20" s="20"/>
      <c r="H20" s="20" t="s">
        <v>75</v>
      </c>
      <c r="I20" s="34"/>
    </row>
    <row r="21" spans="1:10" ht="15" x14ac:dyDescent="0.35">
      <c r="A21">
        <f t="shared" si="0"/>
        <v>15</v>
      </c>
      <c r="B21" s="9" t="s">
        <v>13</v>
      </c>
      <c r="C21" s="46">
        <v>0</v>
      </c>
      <c r="E21" s="7" t="s">
        <v>0</v>
      </c>
      <c r="F21" s="45">
        <v>0</v>
      </c>
    </row>
    <row r="22" spans="1:10" ht="15" x14ac:dyDescent="0.35">
      <c r="A22">
        <f t="shared" si="0"/>
        <v>16</v>
      </c>
      <c r="B22" s="9" t="s">
        <v>70</v>
      </c>
      <c r="C22" s="48"/>
      <c r="E22" s="7" t="s">
        <v>4</v>
      </c>
      <c r="F22" s="45">
        <v>0</v>
      </c>
    </row>
    <row r="23" spans="1:10" ht="15" x14ac:dyDescent="0.35">
      <c r="A23">
        <f t="shared" si="0"/>
        <v>17</v>
      </c>
      <c r="B23" s="9" t="s">
        <v>8</v>
      </c>
      <c r="C23" s="63">
        <v>0</v>
      </c>
      <c r="E23" s="7" t="s">
        <v>5</v>
      </c>
      <c r="F23" s="45">
        <v>0</v>
      </c>
    </row>
    <row r="24" spans="1:10" ht="15.45" x14ac:dyDescent="0.4">
      <c r="A24">
        <f t="shared" si="0"/>
        <v>18</v>
      </c>
      <c r="B24" s="9" t="s">
        <v>2</v>
      </c>
      <c r="C24" s="63">
        <v>0</v>
      </c>
      <c r="E24" s="44" t="s">
        <v>87</v>
      </c>
      <c r="F24" s="18">
        <f>SUM(F19:F23)</f>
        <v>0</v>
      </c>
      <c r="G24" s="4" t="s">
        <v>53</v>
      </c>
    </row>
    <row r="25" spans="1:10" ht="15.45" x14ac:dyDescent="0.4">
      <c r="A25">
        <f t="shared" si="0"/>
        <v>19</v>
      </c>
      <c r="B25" s="9" t="s">
        <v>28</v>
      </c>
      <c r="C25" s="46">
        <v>0</v>
      </c>
      <c r="E25" s="44" t="s">
        <v>64</v>
      </c>
      <c r="F25" s="45">
        <f>C55</f>
        <v>0</v>
      </c>
      <c r="G25" s="11">
        <f>F11+F25+F20</f>
        <v>0</v>
      </c>
      <c r="H25" s="20"/>
    </row>
    <row r="26" spans="1:10" ht="15.45" x14ac:dyDescent="0.4">
      <c r="A26">
        <f t="shared" si="0"/>
        <v>20</v>
      </c>
      <c r="B26" s="9" t="s">
        <v>29</v>
      </c>
      <c r="C26" s="46">
        <v>0</v>
      </c>
      <c r="E26" s="3" t="s">
        <v>76</v>
      </c>
      <c r="F26" s="45">
        <v>0</v>
      </c>
      <c r="G26" t="s">
        <v>74</v>
      </c>
    </row>
    <row r="27" spans="1:10" ht="15" x14ac:dyDescent="0.35">
      <c r="A27">
        <f t="shared" si="0"/>
        <v>21</v>
      </c>
      <c r="B27" s="9" t="s">
        <v>30</v>
      </c>
      <c r="C27" s="46">
        <v>0</v>
      </c>
    </row>
    <row r="28" spans="1:10" ht="15" x14ac:dyDescent="0.35">
      <c r="A28">
        <f t="shared" si="0"/>
        <v>22</v>
      </c>
      <c r="B28" s="9" t="s">
        <v>31</v>
      </c>
      <c r="C28" s="46">
        <v>0</v>
      </c>
      <c r="F28" s="7"/>
    </row>
    <row r="29" spans="1:10" ht="15" x14ac:dyDescent="0.35">
      <c r="A29">
        <f t="shared" si="0"/>
        <v>23</v>
      </c>
      <c r="B29" s="9" t="s">
        <v>32</v>
      </c>
      <c r="C29" s="46">
        <v>0</v>
      </c>
      <c r="E29" s="35"/>
      <c r="F29" s="32"/>
    </row>
    <row r="30" spans="1:10" ht="15" x14ac:dyDescent="0.35">
      <c r="A30">
        <f t="shared" si="0"/>
        <v>24</v>
      </c>
      <c r="B30" s="9" t="s">
        <v>33</v>
      </c>
      <c r="C30" s="46">
        <v>0</v>
      </c>
      <c r="E30" s="35"/>
      <c r="F30" s="32"/>
      <c r="J30" s="4"/>
    </row>
    <row r="31" spans="1:10" ht="15" x14ac:dyDescent="0.35">
      <c r="A31">
        <f t="shared" si="0"/>
        <v>25</v>
      </c>
      <c r="B31" s="9" t="s">
        <v>34</v>
      </c>
      <c r="C31" s="46">
        <v>0</v>
      </c>
      <c r="E31" s="35"/>
      <c r="F31" s="32"/>
      <c r="J31" s="27"/>
    </row>
    <row r="32" spans="1:10" ht="15" x14ac:dyDescent="0.35">
      <c r="A32">
        <f t="shared" si="0"/>
        <v>26</v>
      </c>
      <c r="B32" s="9" t="s">
        <v>35</v>
      </c>
      <c r="C32" s="46">
        <v>0</v>
      </c>
      <c r="E32" s="35"/>
      <c r="F32" s="32"/>
      <c r="J32" s="27"/>
    </row>
    <row r="33" spans="1:10" ht="15" x14ac:dyDescent="0.35">
      <c r="A33">
        <f t="shared" si="0"/>
        <v>27</v>
      </c>
      <c r="B33" s="9" t="s">
        <v>36</v>
      </c>
      <c r="C33" s="46">
        <v>0</v>
      </c>
      <c r="E33" s="35"/>
      <c r="F33" s="32"/>
      <c r="J33" s="27"/>
    </row>
    <row r="34" spans="1:10" ht="15" x14ac:dyDescent="0.35">
      <c r="A34">
        <f t="shared" si="0"/>
        <v>28</v>
      </c>
      <c r="B34" s="9" t="s">
        <v>37</v>
      </c>
      <c r="C34" s="46">
        <v>0</v>
      </c>
      <c r="E34" s="35"/>
      <c r="F34" s="32"/>
      <c r="J34" s="28"/>
    </row>
    <row r="35" spans="1:10" ht="15" x14ac:dyDescent="0.35">
      <c r="A35">
        <f t="shared" si="0"/>
        <v>29</v>
      </c>
      <c r="B35" s="9" t="s">
        <v>38</v>
      </c>
      <c r="C35" s="46">
        <v>0</v>
      </c>
      <c r="E35" s="35"/>
      <c r="F35" s="32"/>
    </row>
    <row r="36" spans="1:10" ht="15" x14ac:dyDescent="0.35">
      <c r="A36">
        <f t="shared" si="0"/>
        <v>30</v>
      </c>
      <c r="B36" s="9" t="s">
        <v>39</v>
      </c>
      <c r="C36" s="46">
        <v>0</v>
      </c>
      <c r="E36" s="7"/>
      <c r="F36" s="14"/>
    </row>
    <row r="37" spans="1:10" ht="15" x14ac:dyDescent="0.35">
      <c r="A37">
        <f t="shared" si="0"/>
        <v>31</v>
      </c>
      <c r="B37" s="9" t="s">
        <v>40</v>
      </c>
      <c r="C37" s="46">
        <v>0</v>
      </c>
    </row>
    <row r="38" spans="1:10" ht="15" x14ac:dyDescent="0.35">
      <c r="A38">
        <f t="shared" si="0"/>
        <v>32</v>
      </c>
      <c r="B38" s="9" t="s">
        <v>41</v>
      </c>
      <c r="C38" s="46">
        <v>0</v>
      </c>
      <c r="E38" s="54"/>
    </row>
    <row r="39" spans="1:10" ht="15" x14ac:dyDescent="0.35">
      <c r="A39">
        <f t="shared" si="0"/>
        <v>33</v>
      </c>
      <c r="B39" s="9" t="s">
        <v>42</v>
      </c>
      <c r="C39" s="46">
        <v>0</v>
      </c>
    </row>
    <row r="40" spans="1:10" ht="15" x14ac:dyDescent="0.35">
      <c r="A40">
        <f t="shared" si="0"/>
        <v>34</v>
      </c>
      <c r="B40" s="9" t="s">
        <v>43</v>
      </c>
      <c r="C40" s="46">
        <v>0</v>
      </c>
    </row>
    <row r="41" spans="1:10" ht="15" x14ac:dyDescent="0.35">
      <c r="A41">
        <f t="shared" si="0"/>
        <v>35</v>
      </c>
      <c r="B41" s="9" t="s">
        <v>44</v>
      </c>
      <c r="C41" s="46">
        <v>0</v>
      </c>
    </row>
    <row r="42" spans="1:10" ht="15" x14ac:dyDescent="0.35">
      <c r="A42">
        <f t="shared" si="0"/>
        <v>36</v>
      </c>
      <c r="B42" s="9" t="s">
        <v>14</v>
      </c>
      <c r="C42" s="46">
        <v>0</v>
      </c>
    </row>
    <row r="43" spans="1:10" ht="15" x14ac:dyDescent="0.35">
      <c r="A43">
        <f t="shared" si="0"/>
        <v>37</v>
      </c>
      <c r="B43" s="9" t="s">
        <v>65</v>
      </c>
      <c r="C43" s="46">
        <v>0</v>
      </c>
    </row>
    <row r="44" spans="1:10" ht="15" x14ac:dyDescent="0.35">
      <c r="B44" s="9" t="s">
        <v>83</v>
      </c>
      <c r="C44" s="46">
        <v>0</v>
      </c>
    </row>
    <row r="45" spans="1:10" ht="15" x14ac:dyDescent="0.35">
      <c r="B45" s="9" t="s">
        <v>84</v>
      </c>
      <c r="C45" s="46">
        <v>0</v>
      </c>
    </row>
    <row r="46" spans="1:10" ht="15.45" x14ac:dyDescent="0.4">
      <c r="A46">
        <f>+A43+1</f>
        <v>38</v>
      </c>
      <c r="B46" s="41" t="s">
        <v>45</v>
      </c>
      <c r="C46" s="49"/>
    </row>
    <row r="47" spans="1:10" ht="15" x14ac:dyDescent="0.35">
      <c r="A47">
        <f t="shared" si="0"/>
        <v>39</v>
      </c>
      <c r="B47" s="42" t="s">
        <v>141</v>
      </c>
      <c r="C47" s="46">
        <v>0</v>
      </c>
    </row>
    <row r="48" spans="1:10" ht="15" x14ac:dyDescent="0.35">
      <c r="A48">
        <f t="shared" si="0"/>
        <v>40</v>
      </c>
      <c r="B48" s="42" t="s">
        <v>142</v>
      </c>
      <c r="C48" s="46">
        <v>0</v>
      </c>
    </row>
    <row r="49" spans="1:8" ht="15" x14ac:dyDescent="0.35">
      <c r="A49">
        <f t="shared" si="0"/>
        <v>41</v>
      </c>
      <c r="B49" s="42" t="s">
        <v>46</v>
      </c>
      <c r="C49" s="46">
        <v>0</v>
      </c>
    </row>
    <row r="50" spans="1:8" ht="15.45" x14ac:dyDescent="0.4">
      <c r="A50">
        <f t="shared" si="0"/>
        <v>42</v>
      </c>
      <c r="B50" s="42" t="s">
        <v>143</v>
      </c>
      <c r="C50" s="46">
        <v>0</v>
      </c>
      <c r="E50" s="8"/>
      <c r="F50" s="13"/>
      <c r="G50" s="12"/>
      <c r="H50" s="17"/>
    </row>
    <row r="51" spans="1:8" ht="15.45" x14ac:dyDescent="0.4">
      <c r="A51">
        <f t="shared" si="0"/>
        <v>43</v>
      </c>
      <c r="B51" s="42" t="s">
        <v>144</v>
      </c>
      <c r="C51" s="46">
        <v>0</v>
      </c>
      <c r="F51" s="8"/>
    </row>
    <row r="52" spans="1:8" ht="15.45" x14ac:dyDescent="0.4">
      <c r="A52">
        <f t="shared" si="0"/>
        <v>44</v>
      </c>
      <c r="B52" s="42" t="s">
        <v>154</v>
      </c>
      <c r="C52" s="46">
        <v>0</v>
      </c>
      <c r="F52" s="8"/>
    </row>
    <row r="53" spans="1:8" ht="15.45" x14ac:dyDescent="0.4">
      <c r="A53">
        <f t="shared" si="0"/>
        <v>45</v>
      </c>
      <c r="B53" s="42" t="s">
        <v>155</v>
      </c>
      <c r="C53" s="46">
        <v>0</v>
      </c>
      <c r="E53" s="11"/>
      <c r="G53" s="14"/>
    </row>
    <row r="54" spans="1:8" ht="15" x14ac:dyDescent="0.35">
      <c r="A54">
        <f t="shared" si="0"/>
        <v>46</v>
      </c>
      <c r="B54" s="42" t="s">
        <v>45</v>
      </c>
      <c r="C54" s="46">
        <v>0</v>
      </c>
      <c r="E54" s="12"/>
      <c r="G54" s="36"/>
    </row>
    <row r="55" spans="1:8" ht="15" x14ac:dyDescent="0.35">
      <c r="B55" s="119" t="s">
        <v>150</v>
      </c>
      <c r="C55" s="46">
        <v>0</v>
      </c>
      <c r="E55" s="36" t="s">
        <v>148</v>
      </c>
      <c r="G55" s="20"/>
    </row>
    <row r="56" spans="1:8" ht="15.45" x14ac:dyDescent="0.4">
      <c r="B56" s="8" t="s">
        <v>88</v>
      </c>
      <c r="C56" s="11">
        <f>SUM(C7:C55)</f>
        <v>0</v>
      </c>
      <c r="E56" s="11"/>
      <c r="G56" s="51"/>
    </row>
    <row r="57" spans="1:8" ht="15" x14ac:dyDescent="0.35">
      <c r="B57" s="7"/>
      <c r="C57" s="12"/>
      <c r="E57" s="22" t="s">
        <v>66</v>
      </c>
    </row>
    <row r="58" spans="1:8" ht="15.45" x14ac:dyDescent="0.4">
      <c r="B58" s="8" t="s">
        <v>89</v>
      </c>
      <c r="C58" s="70">
        <f>F9</f>
        <v>0</v>
      </c>
      <c r="D58" s="7"/>
      <c r="E58" s="7"/>
      <c r="F58" s="7"/>
    </row>
    <row r="59" spans="1:8" ht="15" x14ac:dyDescent="0.35">
      <c r="B59" s="7" t="s">
        <v>87</v>
      </c>
      <c r="C59" s="17">
        <f>F24</f>
        <v>0</v>
      </c>
    </row>
    <row r="60" spans="1:8" ht="15.45" x14ac:dyDescent="0.4">
      <c r="B60" s="8" t="s">
        <v>151</v>
      </c>
      <c r="C60" s="11">
        <f>SUM(C56:C59)</f>
        <v>0</v>
      </c>
    </row>
    <row r="61" spans="1:8" ht="15.45" x14ac:dyDescent="0.4">
      <c r="B61" s="8"/>
      <c r="C61" s="11"/>
    </row>
    <row r="62" spans="1:8" ht="15.45" x14ac:dyDescent="0.4">
      <c r="B62" s="7" t="s">
        <v>135</v>
      </c>
      <c r="C62" s="11">
        <f>'2. Accrual Adjustments'!J40*-1</f>
        <v>0</v>
      </c>
    </row>
    <row r="63" spans="1:8" ht="15.45" x14ac:dyDescent="0.4">
      <c r="B63" s="7" t="s">
        <v>136</v>
      </c>
      <c r="C63" s="11">
        <f>'2. Accrual Adjustments'!K40*-1</f>
        <v>0</v>
      </c>
    </row>
    <row r="64" spans="1:8" ht="15.45" x14ac:dyDescent="0.4">
      <c r="B64" s="7"/>
      <c r="C64" s="116"/>
    </row>
    <row r="65" spans="2:5" ht="15" x14ac:dyDescent="0.35">
      <c r="B65" s="7" t="s">
        <v>90</v>
      </c>
      <c r="C65" s="121">
        <f>'2. Accrual Adjustments'!J48*-1</f>
        <v>0</v>
      </c>
    </row>
    <row r="66" spans="2:5" ht="15" x14ac:dyDescent="0.35">
      <c r="B66" s="7" t="s">
        <v>91</v>
      </c>
      <c r="C66" s="121">
        <v>0</v>
      </c>
    </row>
    <row r="67" spans="2:5" x14ac:dyDescent="0.3">
      <c r="C67" s="117"/>
    </row>
    <row r="68" spans="2:5" ht="15.45" x14ac:dyDescent="0.4">
      <c r="B68" s="7" t="s">
        <v>137</v>
      </c>
      <c r="C68" s="11">
        <f>SUM(C62:C66)</f>
        <v>0</v>
      </c>
      <c r="E68" s="95" t="s">
        <v>149</v>
      </c>
    </row>
  </sheetData>
  <mergeCells count="2">
    <mergeCell ref="B1:D1"/>
    <mergeCell ref="B6:C6"/>
  </mergeCells>
  <pageMargins left="0.7" right="0.7" top="0.75" bottom="0.75" header="0.3" footer="0.3"/>
  <pageSetup scale="68" orientation="portrait"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2"/>
  <sheetViews>
    <sheetView workbookViewId="0">
      <selection activeCell="I37" sqref="I37"/>
    </sheetView>
  </sheetViews>
  <sheetFormatPr defaultRowHeight="12.45" x14ac:dyDescent="0.3"/>
  <cols>
    <col min="1" max="1" width="4.23046875" customWidth="1"/>
    <col min="2" max="2" width="24.61328125" customWidth="1"/>
    <col min="3" max="3" width="16.84375" customWidth="1"/>
    <col min="4" max="4" width="13.23046875" customWidth="1"/>
    <col min="5" max="5" width="3.84375" customWidth="1"/>
    <col min="6" max="6" width="13" customWidth="1"/>
    <col min="7" max="7" width="1.3828125" customWidth="1"/>
    <col min="8" max="8" width="10.61328125" customWidth="1"/>
    <col min="9" max="9" width="10.15234375" customWidth="1"/>
    <col min="10" max="10" width="11.84375" customWidth="1"/>
    <col min="11" max="11" width="12.4609375" customWidth="1"/>
  </cols>
  <sheetData>
    <row r="1" spans="1:11" ht="15.45" x14ac:dyDescent="0.4">
      <c r="A1" s="75" t="s">
        <v>92</v>
      </c>
      <c r="B1" s="144" t="s">
        <v>125</v>
      </c>
      <c r="C1" s="144"/>
      <c r="D1" s="144"/>
      <c r="E1" s="144"/>
      <c r="F1" s="144"/>
      <c r="G1" s="144"/>
      <c r="H1" s="144"/>
      <c r="I1" s="145"/>
      <c r="J1" s="145"/>
      <c r="K1" s="145"/>
    </row>
    <row r="2" spans="1:11" ht="15" x14ac:dyDescent="0.35">
      <c r="A2" s="75"/>
      <c r="B2" s="140" t="s">
        <v>128</v>
      </c>
      <c r="C2" s="141"/>
      <c r="D2" s="77"/>
      <c r="E2" s="77"/>
      <c r="F2" s="77"/>
      <c r="G2" s="77"/>
      <c r="H2" s="77"/>
      <c r="I2" s="76"/>
    </row>
    <row r="3" spans="1:11" ht="15.45" x14ac:dyDescent="0.4">
      <c r="A3" s="24"/>
      <c r="B3" s="78"/>
      <c r="C3" s="79"/>
      <c r="D3" s="2" t="s">
        <v>93</v>
      </c>
      <c r="E3" s="2"/>
      <c r="F3" s="2" t="s">
        <v>93</v>
      </c>
      <c r="G3" s="2"/>
      <c r="H3" s="2"/>
      <c r="I3" s="76"/>
    </row>
    <row r="4" spans="1:11" ht="15.45" x14ac:dyDescent="0.4">
      <c r="A4" s="24"/>
      <c r="B4" s="3"/>
      <c r="C4" s="2"/>
      <c r="D4" s="80" t="s">
        <v>94</v>
      </c>
      <c r="E4" s="2"/>
      <c r="F4" s="80" t="s">
        <v>95</v>
      </c>
      <c r="G4" s="2"/>
      <c r="H4" s="2"/>
      <c r="I4" s="76"/>
    </row>
    <row r="5" spans="1:11" ht="15.45" x14ac:dyDescent="0.4">
      <c r="A5" s="24"/>
      <c r="B5" s="2"/>
      <c r="C5" s="2"/>
      <c r="D5" s="80" t="s">
        <v>96</v>
      </c>
      <c r="E5" s="2"/>
      <c r="F5" s="80" t="s">
        <v>96</v>
      </c>
      <c r="G5" s="2"/>
      <c r="I5" s="3" t="s">
        <v>126</v>
      </c>
    </row>
    <row r="6" spans="1:11" ht="15.45" x14ac:dyDescent="0.4">
      <c r="A6" s="24"/>
      <c r="B6" s="3"/>
      <c r="C6" s="2"/>
      <c r="D6" s="81">
        <v>42736</v>
      </c>
      <c r="E6" s="2"/>
      <c r="F6" s="81">
        <v>43100</v>
      </c>
      <c r="G6" s="2"/>
      <c r="H6" s="2" t="s">
        <v>97</v>
      </c>
      <c r="I6" s="8" t="s">
        <v>129</v>
      </c>
    </row>
    <row r="7" spans="1:11" ht="15.45" x14ac:dyDescent="0.4">
      <c r="A7" s="24"/>
      <c r="B7" s="3" t="s">
        <v>100</v>
      </c>
      <c r="C7" s="2"/>
      <c r="I7" s="62" t="s">
        <v>57</v>
      </c>
      <c r="J7" s="21" t="s">
        <v>56</v>
      </c>
      <c r="K7" s="21" t="s">
        <v>55</v>
      </c>
    </row>
    <row r="8" spans="1:11" ht="15.45" x14ac:dyDescent="0.4">
      <c r="A8" s="24"/>
      <c r="B8" s="3" t="s">
        <v>101</v>
      </c>
      <c r="C8" s="2"/>
      <c r="D8" s="80" t="s">
        <v>94</v>
      </c>
      <c r="E8" s="2"/>
      <c r="F8" s="80" t="s">
        <v>95</v>
      </c>
      <c r="G8" s="84"/>
      <c r="H8" s="82" t="s">
        <v>98</v>
      </c>
      <c r="I8" s="76"/>
      <c r="J8" s="3" t="s">
        <v>127</v>
      </c>
      <c r="K8" s="3" t="s">
        <v>127</v>
      </c>
    </row>
    <row r="9" spans="1:11" ht="15" x14ac:dyDescent="0.35">
      <c r="A9" s="24"/>
      <c r="B9" s="124" t="s">
        <v>156</v>
      </c>
      <c r="C9" s="93"/>
      <c r="D9" s="83">
        <v>0</v>
      </c>
      <c r="E9" s="84"/>
      <c r="F9" s="83">
        <v>0</v>
      </c>
      <c r="G9" s="84"/>
      <c r="H9" s="85">
        <f t="shared" ref="H9:H33" si="0">(F9-D9)</f>
        <v>0</v>
      </c>
      <c r="I9" s="109" t="s">
        <v>57</v>
      </c>
      <c r="J9" s="17">
        <f>IF(I9="D",H9,0)</f>
        <v>0</v>
      </c>
      <c r="K9" s="17">
        <f>H9-J9</f>
        <v>0</v>
      </c>
    </row>
    <row r="10" spans="1:11" ht="15" x14ac:dyDescent="0.35">
      <c r="A10" s="24"/>
      <c r="B10" s="124" t="s">
        <v>157</v>
      </c>
      <c r="C10" s="93"/>
      <c r="D10" s="83">
        <v>0</v>
      </c>
      <c r="E10" s="84"/>
      <c r="F10" s="83">
        <v>0</v>
      </c>
      <c r="G10" s="84"/>
      <c r="H10" s="85">
        <f t="shared" si="0"/>
        <v>0</v>
      </c>
      <c r="I10" s="109" t="s">
        <v>57</v>
      </c>
      <c r="J10" s="17">
        <f t="shared" ref="J10:J16" si="1">IF(I10="D",H10,0)</f>
        <v>0</v>
      </c>
      <c r="K10" s="17">
        <f t="shared" ref="K10:K16" si="2">H10-J10</f>
        <v>0</v>
      </c>
    </row>
    <row r="11" spans="1:11" ht="15" x14ac:dyDescent="0.35">
      <c r="A11" s="24"/>
      <c r="B11" s="125" t="s">
        <v>158</v>
      </c>
      <c r="C11" s="93"/>
      <c r="D11" s="83">
        <v>0</v>
      </c>
      <c r="E11" s="84"/>
      <c r="F11" s="83">
        <v>0</v>
      </c>
      <c r="G11" s="84"/>
      <c r="H11" s="85">
        <f t="shared" ref="H11:H12" si="3">(F11-D11)</f>
        <v>0</v>
      </c>
      <c r="I11" s="109" t="s">
        <v>57</v>
      </c>
      <c r="J11" s="17">
        <f t="shared" ref="J11:J12" si="4">IF(I11="D",H11,0)</f>
        <v>0</v>
      </c>
      <c r="K11" s="17">
        <f t="shared" ref="K11:K12" si="5">H11-J11</f>
        <v>0</v>
      </c>
    </row>
    <row r="12" spans="1:11" ht="15" x14ac:dyDescent="0.35">
      <c r="A12" s="24"/>
      <c r="B12" s="124" t="s">
        <v>159</v>
      </c>
      <c r="C12" s="93"/>
      <c r="D12" s="83">
        <v>0</v>
      </c>
      <c r="E12" s="84"/>
      <c r="F12" s="83">
        <v>0</v>
      </c>
      <c r="G12" s="84"/>
      <c r="H12" s="85">
        <f t="shared" si="3"/>
        <v>0</v>
      </c>
      <c r="I12" s="109" t="s">
        <v>57</v>
      </c>
      <c r="J12" s="17">
        <f t="shared" si="4"/>
        <v>0</v>
      </c>
      <c r="K12" s="17">
        <f t="shared" si="5"/>
        <v>0</v>
      </c>
    </row>
    <row r="13" spans="1:11" ht="15" x14ac:dyDescent="0.35">
      <c r="A13" s="24"/>
      <c r="B13" s="89" t="s">
        <v>99</v>
      </c>
      <c r="C13" s="93"/>
      <c r="D13" s="83">
        <v>0</v>
      </c>
      <c r="E13" s="84"/>
      <c r="F13" s="83">
        <v>0</v>
      </c>
      <c r="G13" s="84"/>
      <c r="H13" s="85">
        <f t="shared" si="0"/>
        <v>0</v>
      </c>
      <c r="I13" s="109" t="s">
        <v>57</v>
      </c>
      <c r="J13" s="17">
        <f t="shared" si="1"/>
        <v>0</v>
      </c>
      <c r="K13" s="17">
        <f t="shared" si="2"/>
        <v>0</v>
      </c>
    </row>
    <row r="14" spans="1:11" ht="15" x14ac:dyDescent="0.35">
      <c r="A14" s="24"/>
      <c r="B14" s="89" t="s">
        <v>99</v>
      </c>
      <c r="C14" s="90"/>
      <c r="D14" s="83">
        <v>0</v>
      </c>
      <c r="E14" s="84"/>
      <c r="F14" s="83">
        <v>0</v>
      </c>
      <c r="G14" s="84"/>
      <c r="H14" s="85">
        <f t="shared" ref="H14:H15" si="6">(F14-D14)</f>
        <v>0</v>
      </c>
      <c r="I14" s="109" t="s">
        <v>57</v>
      </c>
      <c r="J14" s="17">
        <f t="shared" ref="J14:J15" si="7">IF(I14="D",H14,0)</f>
        <v>0</v>
      </c>
      <c r="K14" s="17">
        <f t="shared" ref="K14:K15" si="8">H14-J14</f>
        <v>0</v>
      </c>
    </row>
    <row r="15" spans="1:11" ht="15" x14ac:dyDescent="0.35">
      <c r="A15" s="24"/>
      <c r="B15" s="89" t="s">
        <v>99</v>
      </c>
      <c r="C15" s="90"/>
      <c r="D15" s="83">
        <v>0</v>
      </c>
      <c r="E15" s="84"/>
      <c r="F15" s="83">
        <v>0</v>
      </c>
      <c r="G15" s="84"/>
      <c r="H15" s="85">
        <f t="shared" si="6"/>
        <v>0</v>
      </c>
      <c r="I15" s="109" t="s">
        <v>57</v>
      </c>
      <c r="J15" s="17">
        <f t="shared" si="7"/>
        <v>0</v>
      </c>
      <c r="K15" s="17">
        <f t="shared" si="8"/>
        <v>0</v>
      </c>
    </row>
    <row r="16" spans="1:11" ht="15" x14ac:dyDescent="0.35">
      <c r="A16" s="24"/>
      <c r="B16" s="89" t="s">
        <v>99</v>
      </c>
      <c r="C16" s="90"/>
      <c r="D16" s="83">
        <v>0</v>
      </c>
      <c r="E16" s="84"/>
      <c r="F16" s="83">
        <v>0</v>
      </c>
      <c r="G16" s="84"/>
      <c r="H16" s="85">
        <f t="shared" si="0"/>
        <v>0</v>
      </c>
      <c r="I16" s="109" t="s">
        <v>57</v>
      </c>
      <c r="J16" s="17">
        <f t="shared" si="1"/>
        <v>0</v>
      </c>
      <c r="K16" s="17">
        <f t="shared" si="2"/>
        <v>0</v>
      </c>
    </row>
    <row r="17" spans="1:12" ht="15.45" x14ac:dyDescent="0.4">
      <c r="A17" s="24"/>
      <c r="B17" s="3" t="s">
        <v>102</v>
      </c>
      <c r="C17" s="90"/>
      <c r="D17" s="87">
        <f>SUM(D9:D16)</f>
        <v>0</v>
      </c>
      <c r="E17" s="86"/>
      <c r="F17" s="87">
        <f>SUM(F9:F16)</f>
        <v>0</v>
      </c>
      <c r="G17" s="86"/>
      <c r="H17" s="92">
        <f>SUM(H9:H16)</f>
        <v>0</v>
      </c>
      <c r="I17" s="85"/>
      <c r="J17" s="1">
        <f t="shared" ref="J17:K17" si="9">SUM(J9:J16)</f>
        <v>0</v>
      </c>
      <c r="K17" s="87">
        <f t="shared" si="9"/>
        <v>0</v>
      </c>
      <c r="L17" s="94" t="s">
        <v>103</v>
      </c>
    </row>
    <row r="18" spans="1:12" ht="15.45" x14ac:dyDescent="0.4">
      <c r="A18" s="24"/>
      <c r="B18" s="3" t="s">
        <v>104</v>
      </c>
      <c r="C18" s="90"/>
      <c r="D18" s="96"/>
      <c r="E18" s="84"/>
      <c r="F18" s="96"/>
      <c r="G18" s="84"/>
      <c r="H18" s="85"/>
      <c r="I18" s="110"/>
    </row>
    <row r="19" spans="1:12" ht="15" x14ac:dyDescent="0.35">
      <c r="A19" s="24"/>
      <c r="B19" s="89" t="s">
        <v>105</v>
      </c>
      <c r="C19" s="90"/>
      <c r="D19" s="97">
        <v>0</v>
      </c>
      <c r="E19" s="84"/>
      <c r="F19" s="83">
        <v>0</v>
      </c>
      <c r="G19" s="84"/>
      <c r="H19" s="85">
        <f t="shared" ref="H19:H25" si="10">(F19-D19)</f>
        <v>0</v>
      </c>
      <c r="I19" s="109" t="s">
        <v>57</v>
      </c>
      <c r="J19" s="17">
        <f t="shared" ref="J19:J25" si="11">IF(I19="D",H19,0)</f>
        <v>0</v>
      </c>
      <c r="K19" s="17">
        <f t="shared" ref="K19:K25" si="12">H19-J19</f>
        <v>0</v>
      </c>
    </row>
    <row r="20" spans="1:12" ht="15" x14ac:dyDescent="0.35">
      <c r="A20" s="24"/>
      <c r="B20" s="89" t="s">
        <v>160</v>
      </c>
      <c r="C20" s="90"/>
      <c r="D20" s="83">
        <v>0</v>
      </c>
      <c r="E20" s="84"/>
      <c r="F20" s="83">
        <v>0</v>
      </c>
      <c r="G20" s="84"/>
      <c r="H20" s="85">
        <f t="shared" si="10"/>
        <v>0</v>
      </c>
      <c r="I20" s="109" t="s">
        <v>57</v>
      </c>
      <c r="J20" s="17">
        <f t="shared" si="11"/>
        <v>0</v>
      </c>
      <c r="K20" s="17">
        <f t="shared" si="12"/>
        <v>0</v>
      </c>
    </row>
    <row r="21" spans="1:12" ht="15" x14ac:dyDescent="0.35">
      <c r="A21" s="24"/>
      <c r="B21" s="89" t="s">
        <v>99</v>
      </c>
      <c r="C21" s="90"/>
      <c r="D21" s="83">
        <v>0</v>
      </c>
      <c r="E21" s="84"/>
      <c r="F21" s="83">
        <v>0</v>
      </c>
      <c r="G21" s="84"/>
      <c r="H21" s="85">
        <f t="shared" ref="H21:H22" si="13">(F21-D21)</f>
        <v>0</v>
      </c>
      <c r="I21" s="109" t="s">
        <v>57</v>
      </c>
      <c r="J21" s="17">
        <f t="shared" ref="J21:J22" si="14">IF(I21="D",H21,0)</f>
        <v>0</v>
      </c>
      <c r="K21" s="17">
        <f t="shared" ref="K21:K22" si="15">H21-J21</f>
        <v>0</v>
      </c>
    </row>
    <row r="22" spans="1:12" ht="15" x14ac:dyDescent="0.35">
      <c r="A22" s="24"/>
      <c r="B22" s="89" t="s">
        <v>99</v>
      </c>
      <c r="C22" s="90"/>
      <c r="D22" s="83">
        <v>0</v>
      </c>
      <c r="E22" s="84"/>
      <c r="F22" s="83">
        <v>0</v>
      </c>
      <c r="G22" s="84"/>
      <c r="H22" s="85">
        <f t="shared" si="13"/>
        <v>0</v>
      </c>
      <c r="I22" s="109" t="s">
        <v>57</v>
      </c>
      <c r="J22" s="17">
        <f t="shared" si="14"/>
        <v>0</v>
      </c>
      <c r="K22" s="17">
        <f t="shared" si="15"/>
        <v>0</v>
      </c>
    </row>
    <row r="23" spans="1:12" ht="15" x14ac:dyDescent="0.35">
      <c r="A23" s="24"/>
      <c r="B23" s="89" t="s">
        <v>99</v>
      </c>
      <c r="C23" s="90"/>
      <c r="D23" s="83">
        <v>0</v>
      </c>
      <c r="E23" s="84"/>
      <c r="F23" s="83">
        <v>0</v>
      </c>
      <c r="G23" s="84"/>
      <c r="H23" s="85">
        <f t="shared" si="10"/>
        <v>0</v>
      </c>
      <c r="I23" s="109" t="s">
        <v>57</v>
      </c>
      <c r="J23" s="17">
        <f t="shared" si="11"/>
        <v>0</v>
      </c>
      <c r="K23" s="17">
        <f t="shared" si="12"/>
        <v>0</v>
      </c>
    </row>
    <row r="24" spans="1:12" ht="15" x14ac:dyDescent="0.35">
      <c r="A24" s="24"/>
      <c r="B24" s="89" t="s">
        <v>99</v>
      </c>
      <c r="C24" s="90"/>
      <c r="D24" s="83">
        <v>0</v>
      </c>
      <c r="E24" s="84"/>
      <c r="F24" s="83">
        <v>0</v>
      </c>
      <c r="G24" s="84"/>
      <c r="H24" s="85">
        <f t="shared" si="10"/>
        <v>0</v>
      </c>
      <c r="I24" s="109" t="s">
        <v>57</v>
      </c>
      <c r="J24" s="17">
        <f t="shared" si="11"/>
        <v>0</v>
      </c>
      <c r="K24" s="17">
        <f t="shared" si="12"/>
        <v>0</v>
      </c>
    </row>
    <row r="25" spans="1:12" ht="15" x14ac:dyDescent="0.35">
      <c r="A25" s="24"/>
      <c r="B25" s="89" t="s">
        <v>99</v>
      </c>
      <c r="C25" s="90"/>
      <c r="D25" s="83">
        <v>0</v>
      </c>
      <c r="E25" s="84"/>
      <c r="F25" s="83">
        <v>0</v>
      </c>
      <c r="G25" s="84"/>
      <c r="H25" s="85">
        <f t="shared" si="10"/>
        <v>0</v>
      </c>
      <c r="I25" s="109" t="s">
        <v>57</v>
      </c>
      <c r="J25" s="17">
        <f t="shared" si="11"/>
        <v>0</v>
      </c>
      <c r="K25" s="17">
        <f t="shared" si="12"/>
        <v>0</v>
      </c>
    </row>
    <row r="26" spans="1:12" ht="15.45" x14ac:dyDescent="0.4">
      <c r="A26" s="24"/>
      <c r="B26" s="3" t="s">
        <v>106</v>
      </c>
      <c r="C26" s="90"/>
      <c r="D26" s="98">
        <f>SUM(D19:D25)</f>
        <v>0</v>
      </c>
      <c r="E26" s="88"/>
      <c r="F26" s="98">
        <f>SUM(F19:F25)</f>
        <v>0</v>
      </c>
      <c r="G26" s="88"/>
      <c r="H26" s="92">
        <f>SUM(H19:H25)</f>
        <v>0</v>
      </c>
      <c r="J26" s="87">
        <f t="shared" ref="J26:K26" si="16">SUM(J19:J25)</f>
        <v>0</v>
      </c>
      <c r="K26" s="1">
        <f t="shared" si="16"/>
        <v>0</v>
      </c>
      <c r="L26" s="94" t="s">
        <v>103</v>
      </c>
    </row>
    <row r="27" spans="1:12" ht="15.45" x14ac:dyDescent="0.4">
      <c r="A27" s="24"/>
      <c r="B27" s="3"/>
      <c r="C27" s="90"/>
      <c r="E27" s="84"/>
      <c r="F27" s="99"/>
      <c r="G27" s="84"/>
      <c r="H27" s="113" t="s">
        <v>98</v>
      </c>
      <c r="I27" s="110"/>
    </row>
    <row r="28" spans="1:12" ht="15.45" x14ac:dyDescent="0.4">
      <c r="A28" s="24"/>
      <c r="B28" s="3" t="s">
        <v>107</v>
      </c>
      <c r="C28" s="90"/>
      <c r="D28" s="83">
        <v>0</v>
      </c>
      <c r="E28" s="86"/>
      <c r="F28" s="83">
        <v>0</v>
      </c>
      <c r="G28" s="84"/>
      <c r="H28" s="92">
        <f t="shared" si="0"/>
        <v>0</v>
      </c>
      <c r="I28" s="109" t="s">
        <v>57</v>
      </c>
      <c r="J28" s="17">
        <f t="shared" ref="J28" si="17">IF(I28="D",H28,0)</f>
        <v>0</v>
      </c>
      <c r="K28" s="17">
        <f t="shared" ref="K28" si="18">H28-J28</f>
        <v>0</v>
      </c>
      <c r="L28" s="95" t="s">
        <v>108</v>
      </c>
    </row>
    <row r="29" spans="1:12" ht="15.45" x14ac:dyDescent="0.4">
      <c r="A29" s="24"/>
      <c r="B29" s="3" t="s">
        <v>109</v>
      </c>
      <c r="C29" s="80"/>
      <c r="D29" s="84"/>
      <c r="E29" s="84"/>
      <c r="F29" s="84"/>
      <c r="G29" s="84"/>
      <c r="H29" s="85"/>
      <c r="I29" s="110"/>
    </row>
    <row r="30" spans="1:12" ht="15" x14ac:dyDescent="0.35">
      <c r="A30" s="24"/>
      <c r="B30" s="2" t="s">
        <v>110</v>
      </c>
      <c r="C30" s="80"/>
      <c r="D30" s="83">
        <v>0</v>
      </c>
      <c r="E30" s="84"/>
      <c r="F30" s="83">
        <v>0</v>
      </c>
      <c r="G30" s="84"/>
      <c r="H30" s="85">
        <f t="shared" si="0"/>
        <v>0</v>
      </c>
      <c r="I30" s="110" t="s">
        <v>161</v>
      </c>
      <c r="J30" s="17">
        <f t="shared" ref="J30:J31" si="19">IF(I30="D",H30,0)</f>
        <v>0</v>
      </c>
      <c r="K30" s="17">
        <f t="shared" ref="K30:K31" si="20">H30-J30</f>
        <v>0</v>
      </c>
    </row>
    <row r="31" spans="1:12" ht="15" x14ac:dyDescent="0.35">
      <c r="A31" s="24"/>
      <c r="B31" s="2" t="s">
        <v>111</v>
      </c>
      <c r="C31" s="80"/>
      <c r="D31" s="83">
        <v>0</v>
      </c>
      <c r="E31" s="84"/>
      <c r="F31" s="83">
        <v>0</v>
      </c>
      <c r="G31" s="84"/>
      <c r="H31" s="85">
        <f t="shared" si="0"/>
        <v>0</v>
      </c>
      <c r="I31" s="110" t="s">
        <v>161</v>
      </c>
      <c r="J31" s="17">
        <f t="shared" si="19"/>
        <v>0</v>
      </c>
      <c r="K31" s="17">
        <f t="shared" si="20"/>
        <v>0</v>
      </c>
    </row>
    <row r="32" spans="1:12" ht="15" x14ac:dyDescent="0.35">
      <c r="A32" s="24"/>
      <c r="B32" s="2"/>
      <c r="C32" s="80"/>
      <c r="D32" s="84"/>
      <c r="E32" s="84"/>
      <c r="F32" s="84"/>
      <c r="G32" s="84"/>
      <c r="H32" s="85"/>
      <c r="I32" s="110"/>
    </row>
    <row r="33" spans="1:12" ht="15" x14ac:dyDescent="0.35">
      <c r="A33" s="24"/>
      <c r="B33" s="89" t="s">
        <v>112</v>
      </c>
      <c r="C33" s="80"/>
      <c r="D33" s="83">
        <v>0</v>
      </c>
      <c r="E33" s="84"/>
      <c r="F33" s="83">
        <v>0</v>
      </c>
      <c r="G33" s="84"/>
      <c r="H33" s="85">
        <f t="shared" si="0"/>
        <v>0</v>
      </c>
      <c r="I33" s="110"/>
      <c r="J33" s="17">
        <f t="shared" ref="J33" si="21">IF(I33="D",H33,0)</f>
        <v>0</v>
      </c>
      <c r="K33" s="17">
        <f t="shared" ref="K33" si="22">H33-J33</f>
        <v>0</v>
      </c>
    </row>
    <row r="34" spans="1:12" ht="15.45" x14ac:dyDescent="0.4">
      <c r="A34" s="24"/>
      <c r="B34" s="23" t="s">
        <v>113</v>
      </c>
      <c r="C34" s="80"/>
      <c r="D34" s="92">
        <f>SUM(D28:D33)</f>
        <v>0</v>
      </c>
      <c r="E34" s="84"/>
      <c r="F34" s="92">
        <f>SUM(F28:F33)</f>
        <v>0</v>
      </c>
      <c r="G34" s="84"/>
      <c r="H34" s="92">
        <f>SUM(H28:H33)</f>
        <v>0</v>
      </c>
      <c r="J34" s="92">
        <f t="shared" ref="J34:K34" si="23">SUM(J28:J33)</f>
        <v>0</v>
      </c>
      <c r="K34" s="92">
        <f t="shared" si="23"/>
        <v>0</v>
      </c>
      <c r="L34" s="94" t="s">
        <v>114</v>
      </c>
    </row>
    <row r="35" spans="1:12" ht="15.45" x14ac:dyDescent="0.4">
      <c r="A35" s="24"/>
      <c r="B35" s="23" t="s">
        <v>115</v>
      </c>
      <c r="C35" s="100"/>
      <c r="D35" s="99"/>
      <c r="E35" s="84"/>
      <c r="F35" s="99"/>
      <c r="G35" s="84"/>
      <c r="H35" s="85"/>
      <c r="I35" s="109"/>
    </row>
    <row r="36" spans="1:12" ht="15" x14ac:dyDescent="0.35">
      <c r="A36" s="24"/>
      <c r="B36" s="89" t="s">
        <v>133</v>
      </c>
      <c r="C36" s="2"/>
      <c r="D36" s="83">
        <v>0</v>
      </c>
      <c r="E36" s="84"/>
      <c r="F36" s="83">
        <v>0</v>
      </c>
      <c r="G36" s="84"/>
      <c r="H36" s="85">
        <f>(F36-D36)</f>
        <v>0</v>
      </c>
      <c r="I36" s="110" t="s">
        <v>57</v>
      </c>
      <c r="J36" s="17">
        <f t="shared" ref="J36:J39" si="24">IF(I36="D",H36,0)</f>
        <v>0</v>
      </c>
      <c r="K36" s="17">
        <f t="shared" ref="K36:K39" si="25">H36-J36</f>
        <v>0</v>
      </c>
    </row>
    <row r="37" spans="1:12" ht="15" x14ac:dyDescent="0.35">
      <c r="A37" s="24"/>
      <c r="B37" s="89" t="s">
        <v>116</v>
      </c>
      <c r="C37" s="2"/>
      <c r="D37" s="83">
        <v>0</v>
      </c>
      <c r="E37" s="84"/>
      <c r="F37" s="83">
        <v>0</v>
      </c>
      <c r="G37" s="84"/>
      <c r="H37" s="85">
        <f t="shared" ref="H37:H38" si="26">(F37-D37)</f>
        <v>0</v>
      </c>
      <c r="I37" s="110"/>
      <c r="J37" s="17">
        <f t="shared" si="24"/>
        <v>0</v>
      </c>
      <c r="K37" s="17">
        <f t="shared" si="25"/>
        <v>0</v>
      </c>
    </row>
    <row r="38" spans="1:12" ht="15" x14ac:dyDescent="0.35">
      <c r="A38" s="24"/>
      <c r="B38" s="89" t="s">
        <v>117</v>
      </c>
      <c r="C38" s="2"/>
      <c r="D38" s="83">
        <v>0</v>
      </c>
      <c r="E38" s="84"/>
      <c r="F38" s="83">
        <v>0</v>
      </c>
      <c r="G38" s="84"/>
      <c r="H38" s="85">
        <f t="shared" si="26"/>
        <v>0</v>
      </c>
      <c r="I38" s="110"/>
      <c r="J38" s="17">
        <f t="shared" si="24"/>
        <v>0</v>
      </c>
      <c r="K38" s="17">
        <f t="shared" si="25"/>
        <v>0</v>
      </c>
    </row>
    <row r="39" spans="1:12" ht="15" x14ac:dyDescent="0.35">
      <c r="A39" s="24"/>
      <c r="B39" s="89" t="s">
        <v>118</v>
      </c>
      <c r="C39" s="2"/>
      <c r="D39" s="83">
        <v>0</v>
      </c>
      <c r="E39" s="84"/>
      <c r="F39" s="83">
        <v>0</v>
      </c>
      <c r="G39" s="84"/>
      <c r="H39" s="85">
        <f>(F39-D39)</f>
        <v>0</v>
      </c>
      <c r="I39" s="110"/>
      <c r="J39" s="17">
        <f t="shared" si="24"/>
        <v>0</v>
      </c>
      <c r="K39" s="17">
        <f t="shared" si="25"/>
        <v>0</v>
      </c>
    </row>
    <row r="40" spans="1:12" ht="15.45" x14ac:dyDescent="0.4">
      <c r="A40" s="24"/>
      <c r="B40" s="3" t="s">
        <v>119</v>
      </c>
      <c r="C40" s="3"/>
      <c r="D40" s="91">
        <f>SUM(D36:D39)</f>
        <v>0</v>
      </c>
      <c r="E40" s="88"/>
      <c r="F40" s="91">
        <f>SUM(F36:F39)</f>
        <v>0</v>
      </c>
      <c r="G40" s="88"/>
      <c r="H40" s="92">
        <f>(F40-D40)</f>
        <v>0</v>
      </c>
      <c r="J40" s="91">
        <f t="shared" ref="J40:K40" si="27">SUM(J36:J39)</f>
        <v>0</v>
      </c>
      <c r="K40" s="91">
        <f t="shared" si="27"/>
        <v>0</v>
      </c>
    </row>
    <row r="41" spans="1:12" ht="15.45" x14ac:dyDescent="0.4">
      <c r="A41" s="24"/>
      <c r="B41" s="3"/>
      <c r="C41" s="2"/>
      <c r="H41" s="108"/>
      <c r="I41" s="111"/>
    </row>
    <row r="42" spans="1:12" ht="15.45" x14ac:dyDescent="0.4">
      <c r="A42" s="24"/>
      <c r="B42" s="3" t="s">
        <v>120</v>
      </c>
      <c r="C42" s="2"/>
      <c r="D42" s="82" t="s">
        <v>94</v>
      </c>
      <c r="E42" s="82"/>
      <c r="F42" s="82" t="s">
        <v>95</v>
      </c>
      <c r="G42" s="101"/>
      <c r="H42" s="102" t="s">
        <v>98</v>
      </c>
      <c r="I42" s="112"/>
    </row>
    <row r="43" spans="1:12" ht="15.45" x14ac:dyDescent="0.4">
      <c r="A43" s="24"/>
      <c r="B43" s="103" t="s">
        <v>121</v>
      </c>
      <c r="C43" s="104"/>
      <c r="D43" s="91">
        <f>(D17+D26+D34)</f>
        <v>0</v>
      </c>
      <c r="E43" s="105"/>
      <c r="F43" s="91">
        <f>(F17+F26+F34)</f>
        <v>0</v>
      </c>
      <c r="G43" s="105"/>
      <c r="H43" s="91">
        <f>(H17+H26+H34)</f>
        <v>0</v>
      </c>
      <c r="J43" s="91">
        <f>(J17+J26+J34)</f>
        <v>0</v>
      </c>
      <c r="K43" s="91">
        <f>(K17+K26+K34)</f>
        <v>0</v>
      </c>
      <c r="L43" s="94" t="s">
        <v>103</v>
      </c>
    </row>
    <row r="44" spans="1:12" ht="15.45" x14ac:dyDescent="0.4">
      <c r="A44" s="76"/>
      <c r="B44" s="2"/>
      <c r="C44" s="104"/>
      <c r="D44" s="91"/>
      <c r="E44" s="105"/>
      <c r="F44" s="91"/>
      <c r="G44" s="105"/>
      <c r="H44" s="92"/>
      <c r="I44" s="109"/>
      <c r="L44" s="76"/>
    </row>
    <row r="45" spans="1:12" ht="15.45" x14ac:dyDescent="0.4">
      <c r="A45" s="76"/>
      <c r="B45" s="3" t="s">
        <v>122</v>
      </c>
      <c r="C45" s="80"/>
      <c r="D45" s="83">
        <v>0</v>
      </c>
      <c r="E45" s="84"/>
      <c r="F45" s="83">
        <v>0</v>
      </c>
      <c r="G45" s="84"/>
      <c r="H45" s="92">
        <f>(F45-D45)</f>
        <v>0</v>
      </c>
      <c r="I45" s="109" t="s">
        <v>161</v>
      </c>
      <c r="J45" s="17">
        <f t="shared" ref="J45" si="28">IF(I45="D",H45,0)</f>
        <v>0</v>
      </c>
      <c r="K45" s="17">
        <f t="shared" ref="K45" si="29">H45-J45</f>
        <v>0</v>
      </c>
      <c r="L45" s="24" t="s">
        <v>123</v>
      </c>
    </row>
    <row r="46" spans="1:12" ht="15.45" x14ac:dyDescent="0.4">
      <c r="A46" s="76"/>
      <c r="B46" s="3" t="s">
        <v>134</v>
      </c>
      <c r="C46" s="80"/>
      <c r="D46" s="99"/>
      <c r="E46" s="84"/>
      <c r="F46" s="99"/>
      <c r="G46" s="84"/>
      <c r="H46" s="92"/>
      <c r="I46" s="109"/>
      <c r="J46" s="17"/>
      <c r="K46" s="17"/>
      <c r="L46" s="24"/>
    </row>
    <row r="47" spans="1:12" ht="15.45" x14ac:dyDescent="0.4">
      <c r="A47" s="76"/>
      <c r="B47" s="3" t="s">
        <v>138</v>
      </c>
      <c r="C47" s="80"/>
      <c r="D47" s="99"/>
      <c r="E47" s="84"/>
      <c r="F47" s="99"/>
      <c r="G47" s="84"/>
      <c r="H47" s="92"/>
      <c r="I47" s="109"/>
      <c r="J47" s="17"/>
      <c r="K47" s="17"/>
      <c r="L47" s="24"/>
    </row>
    <row r="48" spans="1:12" ht="15.45" x14ac:dyDescent="0.4">
      <c r="A48" s="76"/>
      <c r="B48" s="8" t="s">
        <v>139</v>
      </c>
      <c r="C48" s="80"/>
      <c r="D48" s="99"/>
      <c r="E48" s="84"/>
      <c r="F48" s="99"/>
      <c r="G48" s="84"/>
      <c r="H48" s="92"/>
      <c r="I48" s="109"/>
      <c r="J48" s="18">
        <f>J43</f>
        <v>0</v>
      </c>
      <c r="L48" s="94" t="s">
        <v>103</v>
      </c>
    </row>
    <row r="49" spans="1:12" ht="15.45" x14ac:dyDescent="0.4">
      <c r="A49" s="76"/>
      <c r="B49" s="8" t="s">
        <v>140</v>
      </c>
      <c r="C49" s="80"/>
      <c r="D49" s="99"/>
      <c r="E49" s="84"/>
      <c r="F49" s="99"/>
      <c r="G49" s="84"/>
      <c r="H49" s="92"/>
      <c r="I49" s="109"/>
      <c r="J49" s="17"/>
      <c r="K49" s="18">
        <f>K43</f>
        <v>0</v>
      </c>
      <c r="L49" s="94" t="s">
        <v>103</v>
      </c>
    </row>
    <row r="50" spans="1:12" x14ac:dyDescent="0.3">
      <c r="A50" s="76"/>
      <c r="B50" s="24"/>
      <c r="C50" s="94"/>
      <c r="D50" s="76"/>
      <c r="E50" s="76"/>
      <c r="F50" s="76"/>
      <c r="G50" s="76"/>
      <c r="H50" s="106"/>
      <c r="I50" s="76"/>
      <c r="J50" s="118"/>
    </row>
    <row r="51" spans="1:12" ht="15.9" x14ac:dyDescent="0.45">
      <c r="A51" s="76"/>
      <c r="B51" s="142" t="s">
        <v>124</v>
      </c>
      <c r="C51" s="143"/>
      <c r="D51" s="143"/>
      <c r="E51" s="143"/>
      <c r="F51" s="143"/>
      <c r="G51" s="143"/>
      <c r="H51" s="107"/>
      <c r="I51" s="76"/>
    </row>
    <row r="52" spans="1:12" x14ac:dyDescent="0.3">
      <c r="H52" s="108"/>
    </row>
  </sheetData>
  <sheetProtection sheet="1" objects="1" scenarios="1"/>
  <mergeCells count="3">
    <mergeCell ref="B2:C2"/>
    <mergeCell ref="B51:G51"/>
    <mergeCell ref="B1:K1"/>
  </mergeCells>
  <pageMargins left="0.7" right="0.7" top="0.75" bottom="0.75" header="0.3" footer="0.3"/>
  <pageSetup scale="78" orientation="portrait" horizontalDpi="4294967295" verticalDpi="4294967295"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5"/>
  <sheetViews>
    <sheetView topLeftCell="B15" workbookViewId="0">
      <selection activeCell="B2" sqref="B2"/>
    </sheetView>
  </sheetViews>
  <sheetFormatPr defaultRowHeight="12.45" x14ac:dyDescent="0.3"/>
  <cols>
    <col min="1" max="1" width="3.84375" customWidth="1"/>
    <col min="2" max="2" width="45.84375" customWidth="1"/>
    <col min="3" max="3" width="16.921875" customWidth="1"/>
    <col min="4" max="4" width="10.3828125" customWidth="1"/>
    <col min="5" max="5" width="11.84375" customWidth="1"/>
    <col min="6" max="7" width="13.4609375" customWidth="1"/>
    <col min="8" max="8" width="14.69140625" customWidth="1"/>
    <col min="9" max="9" width="35.3828125" customWidth="1"/>
    <col min="10" max="10" width="12.15234375" customWidth="1"/>
    <col min="11" max="11" width="10.69140625" customWidth="1"/>
    <col min="13" max="13" width="11.921875" customWidth="1"/>
  </cols>
  <sheetData>
    <row r="1" spans="1:13" ht="17.600000000000001" x14ac:dyDescent="0.4">
      <c r="B1" s="136" t="s">
        <v>63</v>
      </c>
      <c r="C1" s="137"/>
      <c r="D1" s="137"/>
      <c r="E1" s="137"/>
      <c r="F1" s="137"/>
      <c r="G1" s="137"/>
      <c r="H1" s="137"/>
      <c r="I1" s="137"/>
    </row>
    <row r="2" spans="1:13" ht="15" x14ac:dyDescent="0.35">
      <c r="A2" s="24"/>
      <c r="B2" s="56" t="str">
        <f>'1. IRS or QBPro Cash Data Entry'!B2</f>
        <v>Replacement Heifer</v>
      </c>
      <c r="C2" s="24"/>
    </row>
    <row r="3" spans="1:13" ht="15.45" x14ac:dyDescent="0.4">
      <c r="A3" s="24"/>
      <c r="B3" s="3" t="s">
        <v>48</v>
      </c>
      <c r="C3" s="57">
        <f>'1. IRS or QBPro Cash Data Entry'!C3</f>
        <v>2018</v>
      </c>
      <c r="D3" s="43"/>
    </row>
    <row r="4" spans="1:13" ht="15.45" x14ac:dyDescent="0.4">
      <c r="A4" s="24"/>
      <c r="B4" s="3" t="s">
        <v>49</v>
      </c>
      <c r="C4" s="26">
        <f>'1. IRS or QBPro Cash Data Entry'!C4</f>
        <v>43101</v>
      </c>
    </row>
    <row r="5" spans="1:13" ht="15.45" x14ac:dyDescent="0.4">
      <c r="A5" s="24"/>
      <c r="B5" s="3" t="s">
        <v>50</v>
      </c>
      <c r="C5" s="26">
        <f>'1. IRS or QBPro Cash Data Entry'!C5</f>
        <v>43465</v>
      </c>
      <c r="D5" s="120" t="s">
        <v>56</v>
      </c>
      <c r="E5" s="148" t="s">
        <v>59</v>
      </c>
      <c r="F5" s="148"/>
      <c r="G5" s="64" t="s">
        <v>81</v>
      </c>
      <c r="H5" s="64" t="s">
        <v>166</v>
      </c>
    </row>
    <row r="6" spans="1:13" ht="15.45" x14ac:dyDescent="0.4">
      <c r="A6" s="24"/>
      <c r="B6" s="146" t="str">
        <f>'1. IRS or QBPro Cash Data Entry'!B6:C6</f>
        <v>Based on 2018 QuickBooks Cash</v>
      </c>
      <c r="C6" s="147"/>
      <c r="D6" s="62" t="s">
        <v>152</v>
      </c>
      <c r="F6" s="21" t="s">
        <v>55</v>
      </c>
      <c r="G6" s="127" t="s">
        <v>166</v>
      </c>
      <c r="H6" s="21" t="s">
        <v>82</v>
      </c>
      <c r="J6" s="152" t="s">
        <v>164</v>
      </c>
      <c r="K6" s="145"/>
      <c r="L6" s="145"/>
      <c r="M6" s="145"/>
    </row>
    <row r="7" spans="1:13" ht="15" x14ac:dyDescent="0.35">
      <c r="A7" s="24">
        <f>'1. IRS or QBPro Cash Data Entry'!A7</f>
        <v>1</v>
      </c>
      <c r="B7" s="58" t="str">
        <f>'1. IRS or QBPro Cash Data Entry'!B7</f>
        <v>Car and Truck Expense</v>
      </c>
      <c r="C7" s="59">
        <f>'1. IRS or QBPro Cash Data Entry'!C7</f>
        <v>0</v>
      </c>
      <c r="D7" s="109"/>
      <c r="E7" s="12">
        <f>IF(D7="D",C7,0)</f>
        <v>0</v>
      </c>
      <c r="F7" s="12">
        <f>C7-E7</f>
        <v>0</v>
      </c>
      <c r="G7" s="65">
        <v>0</v>
      </c>
      <c r="H7" s="12">
        <f>IF(AND(D7="D",G7=0),0,(G7*C7*0.01))</f>
        <v>0</v>
      </c>
      <c r="I7" s="7" t="str">
        <f>IF(G7=0,"  ",'1. IRS or QBPro Cash Data Entry'!B7)</f>
        <v xml:space="preserve">  </v>
      </c>
      <c r="J7">
        <f t="shared" ref="J7:J45" si="0">IF($C7=0,0,$G7)</f>
        <v>0</v>
      </c>
      <c r="K7" t="str">
        <f t="shared" ref="K7:K45" si="1">IF(AND(E7&gt;=0,G7=0),"Zero to Stockers","% to Stockers")</f>
        <v>Zero to Stockers</v>
      </c>
      <c r="M7" s="128" t="str">
        <f t="shared" ref="M7:M39" si="2">IF(AND(E7&gt;0,G7=0),"Check Entry"," ")</f>
        <v xml:space="preserve"> </v>
      </c>
    </row>
    <row r="8" spans="1:13" ht="15" x14ac:dyDescent="0.35">
      <c r="A8">
        <f>+A7+1</f>
        <v>2</v>
      </c>
      <c r="B8" s="58" t="str">
        <f>'1. IRS or QBPro Cash Data Entry'!B8</f>
        <v>Chemicals</v>
      </c>
      <c r="C8" s="59">
        <f>'1. IRS or QBPro Cash Data Entry'!C8</f>
        <v>0</v>
      </c>
      <c r="D8" s="123" t="s">
        <v>57</v>
      </c>
      <c r="E8" s="12">
        <f>IF(D8="D",C8,0)</f>
        <v>0</v>
      </c>
      <c r="F8" s="12">
        <f>C8-E8</f>
        <v>0</v>
      </c>
      <c r="G8" s="65">
        <v>100</v>
      </c>
      <c r="H8" s="12">
        <f t="shared" ref="H8:H55" si="3">IF(AND(D8="D",G8=0),0,(G8*C8*0.01))</f>
        <v>0</v>
      </c>
      <c r="I8" s="7" t="str">
        <f>IF(G8=0,"  ",'1. IRS or QBPro Cash Data Entry'!B8)</f>
        <v>Chemicals</v>
      </c>
      <c r="J8">
        <f t="shared" si="0"/>
        <v>0</v>
      </c>
      <c r="K8" t="str">
        <f t="shared" si="1"/>
        <v>% to Stockers</v>
      </c>
      <c r="M8" s="128" t="str">
        <f t="shared" si="2"/>
        <v xml:space="preserve"> </v>
      </c>
    </row>
    <row r="9" spans="1:13" ht="15" x14ac:dyDescent="0.35">
      <c r="A9">
        <f t="shared" ref="A9:A54" si="4">+A8+1</f>
        <v>3</v>
      </c>
      <c r="B9" s="58" t="str">
        <f>'1. IRS or QBPro Cash Data Entry'!B9</f>
        <v>Conservation Expense</v>
      </c>
      <c r="C9" s="59">
        <f>'1. IRS or QBPro Cash Data Entry'!C9</f>
        <v>0</v>
      </c>
      <c r="D9" s="123" t="s">
        <v>161</v>
      </c>
      <c r="E9" s="12">
        <f t="shared" ref="E9:E54" si="5">IF(D9="D",C9,0)</f>
        <v>0</v>
      </c>
      <c r="F9" s="12">
        <f t="shared" ref="F9:F54" si="6">C9-E9</f>
        <v>0</v>
      </c>
      <c r="G9" s="65">
        <v>100</v>
      </c>
      <c r="H9" s="12">
        <f t="shared" si="3"/>
        <v>0</v>
      </c>
      <c r="I9" s="7" t="str">
        <f>IF(G9=0,"  ",'1. IRS or QBPro Cash Data Entry'!B9)</f>
        <v>Conservation Expense</v>
      </c>
      <c r="J9">
        <f t="shared" si="0"/>
        <v>0</v>
      </c>
      <c r="K9" t="str">
        <f t="shared" si="1"/>
        <v>% to Stockers</v>
      </c>
      <c r="M9" s="128" t="str">
        <f t="shared" si="2"/>
        <v xml:space="preserve"> </v>
      </c>
    </row>
    <row r="10" spans="1:13" ht="15" x14ac:dyDescent="0.35">
      <c r="A10">
        <f t="shared" si="4"/>
        <v>4</v>
      </c>
      <c r="B10" s="58" t="str">
        <f>'1. IRS or QBPro Cash Data Entry'!B10</f>
        <v>Custom Hire (Machinery)</v>
      </c>
      <c r="C10" s="59">
        <f>'1. IRS or QBPro Cash Data Entry'!C10</f>
        <v>0</v>
      </c>
      <c r="D10" s="123" t="s">
        <v>57</v>
      </c>
      <c r="E10" s="12">
        <f t="shared" si="5"/>
        <v>0</v>
      </c>
      <c r="F10" s="12">
        <f t="shared" si="6"/>
        <v>0</v>
      </c>
      <c r="G10" s="65">
        <v>100</v>
      </c>
      <c r="H10" s="12">
        <f t="shared" si="3"/>
        <v>0</v>
      </c>
      <c r="I10" s="7" t="str">
        <f>IF(G10=0,"  ",'1. IRS or QBPro Cash Data Entry'!B10)</f>
        <v>Custom Hire (Machinery)</v>
      </c>
      <c r="J10">
        <f t="shared" si="0"/>
        <v>0</v>
      </c>
      <c r="K10" t="str">
        <f t="shared" si="1"/>
        <v>% to Stockers</v>
      </c>
      <c r="M10" s="128" t="str">
        <f t="shared" si="2"/>
        <v xml:space="preserve"> </v>
      </c>
    </row>
    <row r="11" spans="1:13" ht="15" x14ac:dyDescent="0.35">
      <c r="A11">
        <f t="shared" si="4"/>
        <v>5</v>
      </c>
      <c r="B11" s="58" t="str">
        <f>'1. IRS or QBPro Cash Data Entry'!B11</f>
        <v>Depreciation  - A non Cash Expense</v>
      </c>
      <c r="C11" s="59">
        <f>'1. IRS or QBPro Cash Data Entry'!C11</f>
        <v>0</v>
      </c>
      <c r="D11" s="123"/>
      <c r="E11" s="12">
        <f t="shared" si="5"/>
        <v>0</v>
      </c>
      <c r="F11" s="12">
        <f t="shared" si="6"/>
        <v>0</v>
      </c>
      <c r="G11" s="65">
        <v>0</v>
      </c>
      <c r="H11" s="12">
        <f t="shared" si="3"/>
        <v>0</v>
      </c>
      <c r="I11" s="7" t="str">
        <f>IF(G11=0,"  ",'1. IRS or QBPro Cash Data Entry'!B11)</f>
        <v xml:space="preserve">  </v>
      </c>
      <c r="J11">
        <f t="shared" si="0"/>
        <v>0</v>
      </c>
      <c r="K11" t="str">
        <f t="shared" si="1"/>
        <v>Zero to Stockers</v>
      </c>
      <c r="M11" s="128" t="str">
        <f t="shared" si="2"/>
        <v xml:space="preserve"> </v>
      </c>
    </row>
    <row r="12" spans="1:13" ht="15" x14ac:dyDescent="0.35">
      <c r="A12">
        <f t="shared" si="4"/>
        <v>6</v>
      </c>
      <c r="B12" s="58" t="str">
        <f>'1. IRS or QBPro Cash Data Entry'!B12</f>
        <v>Employee Benefits Programs</v>
      </c>
      <c r="C12" s="59">
        <f>'1. IRS or QBPro Cash Data Entry'!C12</f>
        <v>0</v>
      </c>
      <c r="D12" s="123"/>
      <c r="E12" s="12">
        <f t="shared" si="5"/>
        <v>0</v>
      </c>
      <c r="F12" s="12">
        <f t="shared" si="6"/>
        <v>0</v>
      </c>
      <c r="G12" s="65">
        <v>0</v>
      </c>
      <c r="H12" s="12">
        <f t="shared" si="3"/>
        <v>0</v>
      </c>
      <c r="I12" s="7" t="str">
        <f>IF(G12=0,"  ",'1. IRS or QBPro Cash Data Entry'!B12)</f>
        <v xml:space="preserve">  </v>
      </c>
      <c r="J12">
        <f t="shared" si="0"/>
        <v>0</v>
      </c>
      <c r="K12" t="str">
        <f t="shared" si="1"/>
        <v>Zero to Stockers</v>
      </c>
      <c r="M12" s="128" t="str">
        <f t="shared" si="2"/>
        <v xml:space="preserve"> </v>
      </c>
    </row>
    <row r="13" spans="1:13" ht="15" x14ac:dyDescent="0.35">
      <c r="A13">
        <f t="shared" si="4"/>
        <v>7</v>
      </c>
      <c r="B13" s="58" t="str">
        <f>'1. IRS or QBPro Cash Data Entry'!B13</f>
        <v xml:space="preserve">Feed Purchase </v>
      </c>
      <c r="C13" s="59">
        <f>'1. IRS or QBPro Cash Data Entry'!C13</f>
        <v>0</v>
      </c>
      <c r="D13" s="123" t="s">
        <v>57</v>
      </c>
      <c r="E13" s="12">
        <f t="shared" si="5"/>
        <v>0</v>
      </c>
      <c r="F13" s="12">
        <f t="shared" si="6"/>
        <v>0</v>
      </c>
      <c r="G13" s="65">
        <v>0</v>
      </c>
      <c r="H13" s="12">
        <f t="shared" si="3"/>
        <v>0</v>
      </c>
      <c r="I13" s="7" t="str">
        <f>IF(G13=0,"  ",'1. IRS or QBPro Cash Data Entry'!B13)</f>
        <v xml:space="preserve">  </v>
      </c>
      <c r="J13">
        <f t="shared" si="0"/>
        <v>0</v>
      </c>
      <c r="K13" t="str">
        <f t="shared" si="1"/>
        <v>Zero to Stockers</v>
      </c>
      <c r="M13" s="128" t="str">
        <f t="shared" si="2"/>
        <v xml:space="preserve"> </v>
      </c>
    </row>
    <row r="14" spans="1:13" ht="15" x14ac:dyDescent="0.35">
      <c r="A14">
        <f t="shared" si="4"/>
        <v>8</v>
      </c>
      <c r="B14" s="58" t="str">
        <f>'1. IRS or QBPro Cash Data Entry'!B14</f>
        <v xml:space="preserve">   Hay</v>
      </c>
      <c r="C14" s="59">
        <f>'1. IRS or QBPro Cash Data Entry'!C14</f>
        <v>0</v>
      </c>
      <c r="D14" s="123" t="s">
        <v>57</v>
      </c>
      <c r="E14" s="12">
        <f t="shared" si="5"/>
        <v>0</v>
      </c>
      <c r="F14" s="12">
        <f t="shared" si="6"/>
        <v>0</v>
      </c>
      <c r="G14" s="65">
        <v>100</v>
      </c>
      <c r="H14" s="12">
        <f t="shared" si="3"/>
        <v>0</v>
      </c>
      <c r="I14" s="7" t="str">
        <f>IF(G14=0,"  ",'1. IRS or QBPro Cash Data Entry'!B14)</f>
        <v xml:space="preserve">   Hay</v>
      </c>
      <c r="J14">
        <f t="shared" si="0"/>
        <v>0</v>
      </c>
      <c r="K14" t="str">
        <f t="shared" si="1"/>
        <v>% to Stockers</v>
      </c>
      <c r="M14" s="128" t="str">
        <f t="shared" si="2"/>
        <v xml:space="preserve"> </v>
      </c>
    </row>
    <row r="15" spans="1:13" ht="15" x14ac:dyDescent="0.35">
      <c r="A15">
        <f t="shared" si="4"/>
        <v>9</v>
      </c>
      <c r="B15" s="58" t="str">
        <f>'1. IRS or QBPro Cash Data Entry'!B15</f>
        <v xml:space="preserve">   Complete Feed or Concentrate</v>
      </c>
      <c r="C15" s="59">
        <f>'1. IRS or QBPro Cash Data Entry'!C15</f>
        <v>0</v>
      </c>
      <c r="D15" s="123" t="s">
        <v>57</v>
      </c>
      <c r="E15" s="12">
        <f t="shared" si="5"/>
        <v>0</v>
      </c>
      <c r="F15" s="12">
        <f t="shared" si="6"/>
        <v>0</v>
      </c>
      <c r="G15" s="65">
        <v>100</v>
      </c>
      <c r="H15" s="12">
        <f t="shared" si="3"/>
        <v>0</v>
      </c>
      <c r="I15" s="7" t="str">
        <f>IF(G15=0,"  ",'1. IRS or QBPro Cash Data Entry'!B15)</f>
        <v xml:space="preserve">   Complete Feed or Concentrate</v>
      </c>
      <c r="J15">
        <f t="shared" si="0"/>
        <v>0</v>
      </c>
      <c r="K15" t="str">
        <f t="shared" si="1"/>
        <v>% to Stockers</v>
      </c>
      <c r="M15" s="128" t="str">
        <f t="shared" si="2"/>
        <v xml:space="preserve"> </v>
      </c>
    </row>
    <row r="16" spans="1:13" ht="15" x14ac:dyDescent="0.35">
      <c r="A16">
        <f t="shared" si="4"/>
        <v>10</v>
      </c>
      <c r="B16" s="58" t="str">
        <f>'1. IRS or QBPro Cash Data Entry'!B16</f>
        <v xml:space="preserve">   Mineral, Salt &amp; Additives</v>
      </c>
      <c r="C16" s="59">
        <f>'1. IRS or QBPro Cash Data Entry'!C16</f>
        <v>0</v>
      </c>
      <c r="D16" s="123" t="s">
        <v>57</v>
      </c>
      <c r="E16" s="12">
        <f t="shared" si="5"/>
        <v>0</v>
      </c>
      <c r="F16" s="12">
        <f t="shared" si="6"/>
        <v>0</v>
      </c>
      <c r="G16" s="65">
        <v>100</v>
      </c>
      <c r="H16" s="12">
        <f t="shared" si="3"/>
        <v>0</v>
      </c>
      <c r="I16" s="7" t="str">
        <f>IF(G16=0,"  ",'1. IRS or QBPro Cash Data Entry'!B16)</f>
        <v xml:space="preserve">   Mineral, Salt &amp; Additives</v>
      </c>
      <c r="J16">
        <f t="shared" si="0"/>
        <v>0</v>
      </c>
      <c r="K16" t="str">
        <f t="shared" si="1"/>
        <v>% to Stockers</v>
      </c>
      <c r="M16" s="128" t="str">
        <f t="shared" si="2"/>
        <v xml:space="preserve"> </v>
      </c>
    </row>
    <row r="17" spans="1:13" ht="15" x14ac:dyDescent="0.35">
      <c r="A17">
        <f t="shared" si="4"/>
        <v>11</v>
      </c>
      <c r="B17" s="58" t="str">
        <f>'1. IRS or QBPro Cash Data Entry'!B17</f>
        <v xml:space="preserve">   Protein Supplement</v>
      </c>
      <c r="C17" s="59">
        <f>'1. IRS or QBPro Cash Data Entry'!C17</f>
        <v>0</v>
      </c>
      <c r="D17" s="123" t="s">
        <v>57</v>
      </c>
      <c r="E17" s="12">
        <f t="shared" si="5"/>
        <v>0</v>
      </c>
      <c r="F17" s="12">
        <f t="shared" si="6"/>
        <v>0</v>
      </c>
      <c r="G17" s="65">
        <v>100</v>
      </c>
      <c r="H17" s="12">
        <f t="shared" si="3"/>
        <v>0</v>
      </c>
      <c r="I17" s="7" t="str">
        <f>IF(G17=0,"  ",'1. IRS or QBPro Cash Data Entry'!B17)</f>
        <v xml:space="preserve">   Protein Supplement</v>
      </c>
      <c r="J17">
        <f t="shared" si="0"/>
        <v>0</v>
      </c>
      <c r="K17" t="str">
        <f t="shared" si="1"/>
        <v>% to Stockers</v>
      </c>
      <c r="M17" s="128" t="str">
        <f t="shared" si="2"/>
        <v xml:space="preserve"> </v>
      </c>
    </row>
    <row r="18" spans="1:13" ht="15" x14ac:dyDescent="0.35">
      <c r="A18">
        <f t="shared" si="4"/>
        <v>12</v>
      </c>
      <c r="B18" s="58" t="str">
        <f>'1. IRS or QBPro Cash Data Entry'!B18</f>
        <v>Fertilizer &amp; Lime</v>
      </c>
      <c r="C18" s="59">
        <f>'1. IRS or QBPro Cash Data Entry'!C18</f>
        <v>0</v>
      </c>
      <c r="D18" s="123" t="s">
        <v>57</v>
      </c>
      <c r="E18" s="12">
        <f t="shared" si="5"/>
        <v>0</v>
      </c>
      <c r="F18" s="12">
        <f t="shared" si="6"/>
        <v>0</v>
      </c>
      <c r="G18" s="65">
        <v>100</v>
      </c>
      <c r="H18" s="12">
        <f t="shared" si="3"/>
        <v>0</v>
      </c>
      <c r="I18" s="7" t="str">
        <f>IF(G18=0,"  ",'1. IRS or QBPro Cash Data Entry'!B18)</f>
        <v>Fertilizer &amp; Lime</v>
      </c>
      <c r="J18">
        <f t="shared" si="0"/>
        <v>0</v>
      </c>
      <c r="K18" t="str">
        <f t="shared" si="1"/>
        <v>% to Stockers</v>
      </c>
      <c r="M18" s="128" t="str">
        <f t="shared" si="2"/>
        <v xml:space="preserve"> </v>
      </c>
    </row>
    <row r="19" spans="1:13" ht="15" x14ac:dyDescent="0.35">
      <c r="A19">
        <f t="shared" si="4"/>
        <v>13</v>
      </c>
      <c r="B19" s="58" t="str">
        <f>'1. IRS or QBPro Cash Data Entry'!B19</f>
        <v xml:space="preserve">Freight &amp; Trucking </v>
      </c>
      <c r="C19" s="59">
        <f>'1. IRS or QBPro Cash Data Entry'!C19</f>
        <v>0</v>
      </c>
      <c r="D19" s="123" t="s">
        <v>57</v>
      </c>
      <c r="E19" s="12">
        <f t="shared" si="5"/>
        <v>0</v>
      </c>
      <c r="F19" s="12">
        <f t="shared" si="6"/>
        <v>0</v>
      </c>
      <c r="G19" s="65">
        <v>100</v>
      </c>
      <c r="H19" s="12">
        <f t="shared" si="3"/>
        <v>0</v>
      </c>
      <c r="I19" s="7" t="str">
        <f>IF(G19=0,"  ",'1. IRS or QBPro Cash Data Entry'!B19)</f>
        <v xml:space="preserve">Freight &amp; Trucking </v>
      </c>
      <c r="J19">
        <f t="shared" si="0"/>
        <v>0</v>
      </c>
      <c r="K19" t="str">
        <f t="shared" si="1"/>
        <v>% to Stockers</v>
      </c>
      <c r="M19" s="128" t="str">
        <f t="shared" si="2"/>
        <v xml:space="preserve"> </v>
      </c>
    </row>
    <row r="20" spans="1:13" ht="15" x14ac:dyDescent="0.35">
      <c r="A20">
        <f t="shared" si="4"/>
        <v>14</v>
      </c>
      <c r="B20" s="58" t="str">
        <f>'1. IRS or QBPro Cash Data Entry'!B20</f>
        <v>Gasoline, Fuel, &amp; Oil</v>
      </c>
      <c r="C20" s="59">
        <f>'1. IRS or QBPro Cash Data Entry'!C20</f>
        <v>0</v>
      </c>
      <c r="D20" s="123"/>
      <c r="E20" s="12">
        <f t="shared" si="5"/>
        <v>0</v>
      </c>
      <c r="F20" s="12">
        <f t="shared" si="6"/>
        <v>0</v>
      </c>
      <c r="G20" s="65">
        <v>0</v>
      </c>
      <c r="H20" s="12">
        <f t="shared" si="3"/>
        <v>0</v>
      </c>
      <c r="I20" s="7" t="str">
        <f>IF(G20=0,"  ",'1. IRS or QBPro Cash Data Entry'!B20)</f>
        <v xml:space="preserve">  </v>
      </c>
      <c r="J20">
        <f t="shared" si="0"/>
        <v>0</v>
      </c>
      <c r="K20" t="str">
        <f t="shared" si="1"/>
        <v>Zero to Stockers</v>
      </c>
      <c r="M20" s="128" t="str">
        <f t="shared" si="2"/>
        <v xml:space="preserve"> </v>
      </c>
    </row>
    <row r="21" spans="1:13" ht="15" x14ac:dyDescent="0.35">
      <c r="A21">
        <f t="shared" si="4"/>
        <v>15</v>
      </c>
      <c r="B21" s="58" t="str">
        <f>'1. IRS or QBPro Cash Data Entry'!B21</f>
        <v>Insurance</v>
      </c>
      <c r="C21" s="59">
        <f>'1. IRS or QBPro Cash Data Entry'!C21</f>
        <v>0</v>
      </c>
      <c r="D21" s="123"/>
      <c r="E21" s="12">
        <f t="shared" si="5"/>
        <v>0</v>
      </c>
      <c r="F21" s="12">
        <f t="shared" si="6"/>
        <v>0</v>
      </c>
      <c r="G21" s="65">
        <v>0</v>
      </c>
      <c r="H21" s="12">
        <f t="shared" si="3"/>
        <v>0</v>
      </c>
      <c r="I21" s="7" t="str">
        <f>IF(G21=0,"  ",'1. IRS or QBPro Cash Data Entry'!B21)</f>
        <v xml:space="preserve">  </v>
      </c>
      <c r="J21">
        <f t="shared" si="0"/>
        <v>0</v>
      </c>
      <c r="K21" t="str">
        <f t="shared" si="1"/>
        <v>Zero to Stockers</v>
      </c>
      <c r="M21" s="128" t="str">
        <f t="shared" si="2"/>
        <v xml:space="preserve"> </v>
      </c>
    </row>
    <row r="22" spans="1:13" ht="15" x14ac:dyDescent="0.35">
      <c r="A22">
        <f t="shared" si="4"/>
        <v>16</v>
      </c>
      <c r="B22" s="58" t="str">
        <f>'1. IRS or QBPro Cash Data Entry'!B22</f>
        <v>Interest Expense Entered in Column F</v>
      </c>
      <c r="C22" s="59">
        <f>'1. IRS or QBPro Cash Data Entry'!C22</f>
        <v>0</v>
      </c>
      <c r="D22" s="123"/>
      <c r="E22" s="12">
        <f t="shared" si="5"/>
        <v>0</v>
      </c>
      <c r="F22" s="12">
        <f t="shared" si="6"/>
        <v>0</v>
      </c>
      <c r="G22" s="65">
        <v>0</v>
      </c>
      <c r="H22" s="12">
        <f t="shared" si="3"/>
        <v>0</v>
      </c>
      <c r="I22" s="7" t="str">
        <f>IF(G22=0,"  ",'1. IRS or QBPro Cash Data Entry'!B22)</f>
        <v xml:space="preserve">  </v>
      </c>
      <c r="J22">
        <f t="shared" si="0"/>
        <v>0</v>
      </c>
      <c r="K22" t="str">
        <f t="shared" si="1"/>
        <v>Zero to Stockers</v>
      </c>
      <c r="M22" s="128" t="str">
        <f t="shared" si="2"/>
        <v xml:space="preserve"> </v>
      </c>
    </row>
    <row r="23" spans="1:13" ht="15" x14ac:dyDescent="0.35">
      <c r="A23">
        <f t="shared" si="4"/>
        <v>17</v>
      </c>
      <c r="B23" s="58" t="str">
        <f>'1. IRS or QBPro Cash Data Entry'!B23</f>
        <v xml:space="preserve">  a. Mortgage - Real Estate Interest</v>
      </c>
      <c r="C23" s="59">
        <f>'1. IRS or QBPro Cash Data Entry'!C23</f>
        <v>0</v>
      </c>
      <c r="D23" s="123"/>
      <c r="E23" s="12">
        <f t="shared" si="5"/>
        <v>0</v>
      </c>
      <c r="F23" s="12">
        <f t="shared" si="6"/>
        <v>0</v>
      </c>
      <c r="G23" s="65">
        <v>0</v>
      </c>
      <c r="H23" s="12">
        <f t="shared" si="3"/>
        <v>0</v>
      </c>
      <c r="I23" s="7" t="str">
        <f>IF(G23=0,"  ",'1. IRS or QBPro Cash Data Entry'!B23)</f>
        <v xml:space="preserve">  </v>
      </c>
      <c r="J23">
        <f t="shared" si="0"/>
        <v>0</v>
      </c>
      <c r="K23" t="str">
        <f t="shared" si="1"/>
        <v>Zero to Stockers</v>
      </c>
      <c r="M23" s="128" t="str">
        <f t="shared" si="2"/>
        <v xml:space="preserve"> </v>
      </c>
    </row>
    <row r="24" spans="1:13" ht="15" x14ac:dyDescent="0.35">
      <c r="A24">
        <f t="shared" si="4"/>
        <v>18</v>
      </c>
      <c r="B24" s="58" t="str">
        <f>'1. IRS or QBPro Cash Data Entry'!B24</f>
        <v xml:space="preserve">  b. Other  Interest - Non Real Estate</v>
      </c>
      <c r="C24" s="59">
        <f>'1. IRS or QBPro Cash Data Entry'!C24</f>
        <v>0</v>
      </c>
      <c r="D24" s="123"/>
      <c r="E24" s="12">
        <f t="shared" si="5"/>
        <v>0</v>
      </c>
      <c r="F24" s="12">
        <f t="shared" si="6"/>
        <v>0</v>
      </c>
      <c r="G24" s="65">
        <v>0</v>
      </c>
      <c r="H24" s="12">
        <f t="shared" si="3"/>
        <v>0</v>
      </c>
      <c r="I24" s="7" t="str">
        <f>IF(G24=0,"  ",'1. IRS or QBPro Cash Data Entry'!B24)</f>
        <v xml:space="preserve">  </v>
      </c>
      <c r="J24">
        <f t="shared" si="0"/>
        <v>0</v>
      </c>
      <c r="K24" t="str">
        <f t="shared" si="1"/>
        <v>Zero to Stockers</v>
      </c>
      <c r="M24" s="128" t="str">
        <f t="shared" si="2"/>
        <v xml:space="preserve"> </v>
      </c>
    </row>
    <row r="25" spans="1:13" ht="15" x14ac:dyDescent="0.35">
      <c r="A25">
        <f t="shared" si="4"/>
        <v>19</v>
      </c>
      <c r="B25" s="58" t="str">
        <f>'1. IRS or QBPro Cash Data Entry'!B25</f>
        <v>Hired Labor &amp; Management*</v>
      </c>
      <c r="C25" s="59">
        <f>'1. IRS or QBPro Cash Data Entry'!C25</f>
        <v>0</v>
      </c>
      <c r="D25" s="123"/>
      <c r="E25" s="12">
        <f t="shared" si="5"/>
        <v>0</v>
      </c>
      <c r="F25" s="12">
        <f t="shared" si="6"/>
        <v>0</v>
      </c>
      <c r="G25" s="65">
        <v>0</v>
      </c>
      <c r="H25" s="12">
        <f t="shared" si="3"/>
        <v>0</v>
      </c>
      <c r="I25" s="7" t="str">
        <f>IF(G25=0,"  ",'1. IRS or QBPro Cash Data Entry'!B25)</f>
        <v xml:space="preserve">  </v>
      </c>
      <c r="J25">
        <f t="shared" si="0"/>
        <v>0</v>
      </c>
      <c r="K25" t="str">
        <f t="shared" si="1"/>
        <v>Zero to Stockers</v>
      </c>
      <c r="M25" s="128" t="str">
        <f t="shared" si="2"/>
        <v xml:space="preserve"> </v>
      </c>
    </row>
    <row r="26" spans="1:13" ht="15" x14ac:dyDescent="0.35">
      <c r="A26">
        <f t="shared" si="4"/>
        <v>20</v>
      </c>
      <c r="B26" s="58" t="str">
        <f>'1. IRS or QBPro Cash Data Entry'!B26</f>
        <v xml:space="preserve">  Salary</v>
      </c>
      <c r="C26" s="59">
        <f>'1. IRS or QBPro Cash Data Entry'!C26</f>
        <v>0</v>
      </c>
      <c r="D26" s="123"/>
      <c r="E26" s="12">
        <f t="shared" si="5"/>
        <v>0</v>
      </c>
      <c r="F26" s="12">
        <f t="shared" si="6"/>
        <v>0</v>
      </c>
      <c r="G26" s="65">
        <v>0</v>
      </c>
      <c r="H26" s="12">
        <f t="shared" si="3"/>
        <v>0</v>
      </c>
      <c r="I26" s="7" t="str">
        <f>IF(G26=0,"  ",'1. IRS or QBPro Cash Data Entry'!B26)</f>
        <v xml:space="preserve">  </v>
      </c>
      <c r="J26">
        <f t="shared" si="0"/>
        <v>0</v>
      </c>
      <c r="K26" t="str">
        <f t="shared" si="1"/>
        <v>Zero to Stockers</v>
      </c>
      <c r="M26" s="128" t="str">
        <f t="shared" si="2"/>
        <v xml:space="preserve"> </v>
      </c>
    </row>
    <row r="27" spans="1:13" ht="15" x14ac:dyDescent="0.35">
      <c r="A27">
        <f t="shared" si="4"/>
        <v>21</v>
      </c>
      <c r="B27" s="58" t="str">
        <f>'1. IRS or QBPro Cash Data Entry'!B27</f>
        <v xml:space="preserve">  Payroll Expenses</v>
      </c>
      <c r="C27" s="59">
        <f>'1. IRS or QBPro Cash Data Entry'!C27</f>
        <v>0</v>
      </c>
      <c r="D27" s="123"/>
      <c r="E27" s="12">
        <f t="shared" si="5"/>
        <v>0</v>
      </c>
      <c r="F27" s="12">
        <f t="shared" si="6"/>
        <v>0</v>
      </c>
      <c r="G27" s="65">
        <v>0</v>
      </c>
      <c r="H27" s="12">
        <f t="shared" si="3"/>
        <v>0</v>
      </c>
      <c r="I27" s="7" t="str">
        <f>IF(G27=0,"  ",'1. IRS or QBPro Cash Data Entry'!B27)</f>
        <v xml:space="preserve">  </v>
      </c>
      <c r="J27">
        <f t="shared" si="0"/>
        <v>0</v>
      </c>
      <c r="K27" t="str">
        <f t="shared" si="1"/>
        <v>Zero to Stockers</v>
      </c>
      <c r="M27" s="128" t="str">
        <f t="shared" si="2"/>
        <v xml:space="preserve"> </v>
      </c>
    </row>
    <row r="28" spans="1:13" ht="15" x14ac:dyDescent="0.35">
      <c r="A28">
        <f t="shared" si="4"/>
        <v>22</v>
      </c>
      <c r="B28" s="58" t="str">
        <f>'1. IRS or QBPro Cash Data Entry'!B28</f>
        <v>Contract Labor</v>
      </c>
      <c r="C28" s="59">
        <f>'1. IRS or QBPro Cash Data Entry'!C28</f>
        <v>0</v>
      </c>
      <c r="D28" s="123" t="s">
        <v>57</v>
      </c>
      <c r="E28" s="12">
        <f t="shared" si="5"/>
        <v>0</v>
      </c>
      <c r="F28" s="12">
        <f t="shared" si="6"/>
        <v>0</v>
      </c>
      <c r="G28" s="65">
        <v>100</v>
      </c>
      <c r="H28" s="12">
        <f t="shared" si="3"/>
        <v>0</v>
      </c>
      <c r="I28" s="7" t="str">
        <f>IF(G28=0,"  ",'1. IRS or QBPro Cash Data Entry'!B28)</f>
        <v>Contract Labor</v>
      </c>
      <c r="J28">
        <f t="shared" si="0"/>
        <v>0</v>
      </c>
      <c r="K28" t="str">
        <f t="shared" si="1"/>
        <v>% to Stockers</v>
      </c>
      <c r="M28" s="128" t="str">
        <f t="shared" si="2"/>
        <v xml:space="preserve"> </v>
      </c>
    </row>
    <row r="29" spans="1:13" ht="15" x14ac:dyDescent="0.35">
      <c r="A29">
        <f t="shared" si="4"/>
        <v>23</v>
      </c>
      <c r="B29" s="58" t="str">
        <f>'1. IRS or QBPro Cash Data Entry'!B29</f>
        <v>Pension &amp; Profit-sharing Plans</v>
      </c>
      <c r="C29" s="59">
        <f>'1. IRS or QBPro Cash Data Entry'!C29</f>
        <v>0</v>
      </c>
      <c r="D29" s="123"/>
      <c r="E29" s="12">
        <f t="shared" si="5"/>
        <v>0</v>
      </c>
      <c r="F29" s="12">
        <f t="shared" si="6"/>
        <v>0</v>
      </c>
      <c r="G29" s="65">
        <v>0</v>
      </c>
      <c r="H29" s="12">
        <f t="shared" si="3"/>
        <v>0</v>
      </c>
      <c r="I29" s="7" t="str">
        <f>IF(G29=0,"  ",'1. IRS or QBPro Cash Data Entry'!B29)</f>
        <v xml:space="preserve">  </v>
      </c>
      <c r="J29">
        <f t="shared" si="0"/>
        <v>0</v>
      </c>
      <c r="K29" t="str">
        <f t="shared" si="1"/>
        <v>Zero to Stockers</v>
      </c>
      <c r="M29" s="128" t="str">
        <f t="shared" si="2"/>
        <v xml:space="preserve"> </v>
      </c>
    </row>
    <row r="30" spans="1:13" ht="15" x14ac:dyDescent="0.35">
      <c r="A30">
        <f t="shared" si="4"/>
        <v>24</v>
      </c>
      <c r="B30" s="58" t="str">
        <f>'1. IRS or QBPro Cash Data Entry'!B30</f>
        <v>Rents or Leases</v>
      </c>
      <c r="C30" s="59">
        <f>'1. IRS or QBPro Cash Data Entry'!C30</f>
        <v>0</v>
      </c>
      <c r="D30" s="123"/>
      <c r="E30" s="12">
        <f t="shared" si="5"/>
        <v>0</v>
      </c>
      <c r="F30" s="12">
        <f t="shared" si="6"/>
        <v>0</v>
      </c>
      <c r="G30" s="65">
        <v>0</v>
      </c>
      <c r="H30" s="12">
        <f t="shared" si="3"/>
        <v>0</v>
      </c>
      <c r="I30" s="7" t="str">
        <f>IF(G30=0,"  ",'1. IRS or QBPro Cash Data Entry'!B30)</f>
        <v xml:space="preserve">  </v>
      </c>
      <c r="J30">
        <f t="shared" si="0"/>
        <v>0</v>
      </c>
      <c r="K30" t="str">
        <f t="shared" si="1"/>
        <v>Zero to Stockers</v>
      </c>
      <c r="M30" s="128" t="str">
        <f t="shared" si="2"/>
        <v xml:space="preserve"> </v>
      </c>
    </row>
    <row r="31" spans="1:13" ht="15" x14ac:dyDescent="0.35">
      <c r="A31">
        <f t="shared" si="4"/>
        <v>25</v>
      </c>
      <c r="B31" s="58" t="str">
        <f>'1. IRS or QBPro Cash Data Entry'!B31</f>
        <v xml:space="preserve">  Vehicles, Machinery, &amp; Equip.</v>
      </c>
      <c r="C31" s="59">
        <f>'1. IRS or QBPro Cash Data Entry'!C31</f>
        <v>0</v>
      </c>
      <c r="D31" s="123"/>
      <c r="E31" s="12">
        <f t="shared" si="5"/>
        <v>0</v>
      </c>
      <c r="F31" s="12">
        <f t="shared" si="6"/>
        <v>0</v>
      </c>
      <c r="G31" s="65">
        <v>0</v>
      </c>
      <c r="H31" s="12">
        <f t="shared" si="3"/>
        <v>0</v>
      </c>
      <c r="I31" s="7" t="str">
        <f>IF(G31=0,"  ",'1. IRS or QBPro Cash Data Entry'!B31)</f>
        <v xml:space="preserve">  </v>
      </c>
      <c r="J31">
        <f t="shared" si="0"/>
        <v>0</v>
      </c>
      <c r="K31" t="str">
        <f t="shared" si="1"/>
        <v>Zero to Stockers</v>
      </c>
      <c r="M31" s="128" t="str">
        <f t="shared" si="2"/>
        <v xml:space="preserve"> </v>
      </c>
    </row>
    <row r="32" spans="1:13" ht="15" x14ac:dyDescent="0.35">
      <c r="A32">
        <f t="shared" si="4"/>
        <v>26</v>
      </c>
      <c r="B32" s="58" t="str">
        <f>'1. IRS or QBPro Cash Data Entry'!B32</f>
        <v>Land - (Cash Lease)</v>
      </c>
      <c r="C32" s="59">
        <f>'1. IRS or QBPro Cash Data Entry'!C32</f>
        <v>0</v>
      </c>
      <c r="D32" s="123" t="s">
        <v>57</v>
      </c>
      <c r="E32" s="12">
        <f t="shared" si="5"/>
        <v>0</v>
      </c>
      <c r="F32" s="12">
        <f t="shared" si="6"/>
        <v>0</v>
      </c>
      <c r="G32" s="65">
        <v>100</v>
      </c>
      <c r="H32" s="12">
        <f t="shared" si="3"/>
        <v>0</v>
      </c>
      <c r="I32" s="7" t="str">
        <f>IF(G32=0,"  ",'1. IRS or QBPro Cash Data Entry'!B32)</f>
        <v>Land - (Cash Lease)</v>
      </c>
      <c r="J32">
        <f t="shared" si="0"/>
        <v>0</v>
      </c>
      <c r="K32" t="str">
        <f t="shared" si="1"/>
        <v>% to Stockers</v>
      </c>
      <c r="M32" s="128" t="str">
        <f t="shared" si="2"/>
        <v xml:space="preserve"> </v>
      </c>
    </row>
    <row r="33" spans="1:13" ht="15" x14ac:dyDescent="0.35">
      <c r="A33">
        <f t="shared" si="4"/>
        <v>27</v>
      </c>
      <c r="B33" s="58" t="str">
        <f>'1. IRS or QBPro Cash Data Entry'!B33</f>
        <v>AUM Lease</v>
      </c>
      <c r="C33" s="59">
        <f>'1. IRS or QBPro Cash Data Entry'!C33</f>
        <v>0</v>
      </c>
      <c r="D33" s="123" t="s">
        <v>57</v>
      </c>
      <c r="E33" s="12">
        <f t="shared" si="5"/>
        <v>0</v>
      </c>
      <c r="F33" s="12">
        <f t="shared" si="6"/>
        <v>0</v>
      </c>
      <c r="G33" s="65">
        <v>100</v>
      </c>
      <c r="H33" s="12">
        <f t="shared" si="3"/>
        <v>0</v>
      </c>
      <c r="I33" s="7" t="str">
        <f>IF(G33=0,"  ",'1. IRS or QBPro Cash Data Entry'!B33)</f>
        <v>AUM Lease</v>
      </c>
      <c r="J33">
        <f t="shared" si="0"/>
        <v>0</v>
      </c>
      <c r="K33" t="str">
        <f t="shared" si="1"/>
        <v>% to Stockers</v>
      </c>
      <c r="M33" s="128" t="str">
        <f t="shared" si="2"/>
        <v xml:space="preserve"> </v>
      </c>
    </row>
    <row r="34" spans="1:13" ht="15" x14ac:dyDescent="0.35">
      <c r="A34">
        <f t="shared" si="4"/>
        <v>28</v>
      </c>
      <c r="B34" s="58" t="str">
        <f>'1. IRS or QBPro Cash Data Entry'!B34</f>
        <v>Repairs &amp; Maintenance</v>
      </c>
      <c r="C34" s="59">
        <f>'1. IRS or QBPro Cash Data Entry'!C34</f>
        <v>0</v>
      </c>
      <c r="D34" s="123"/>
      <c r="E34" s="12">
        <f t="shared" si="5"/>
        <v>0</v>
      </c>
      <c r="F34" s="12">
        <f t="shared" si="6"/>
        <v>0</v>
      </c>
      <c r="G34" s="65">
        <v>0</v>
      </c>
      <c r="H34" s="12">
        <f t="shared" si="3"/>
        <v>0</v>
      </c>
      <c r="I34" s="7" t="str">
        <f>IF(G34=0,"  ",'1. IRS or QBPro Cash Data Entry'!B34)</f>
        <v xml:space="preserve">  </v>
      </c>
      <c r="J34">
        <f t="shared" si="0"/>
        <v>0</v>
      </c>
      <c r="K34" t="str">
        <f t="shared" si="1"/>
        <v>Zero to Stockers</v>
      </c>
      <c r="M34" s="128" t="str">
        <f t="shared" si="2"/>
        <v xml:space="preserve"> </v>
      </c>
    </row>
    <row r="35" spans="1:13" ht="15" x14ac:dyDescent="0.35">
      <c r="A35">
        <f t="shared" si="4"/>
        <v>29</v>
      </c>
      <c r="B35" s="58" t="str">
        <f>'1. IRS or QBPro Cash Data Entry'!B35</f>
        <v xml:space="preserve">   Vehicles</v>
      </c>
      <c r="C35" s="59">
        <f>'1. IRS or QBPro Cash Data Entry'!C35</f>
        <v>0</v>
      </c>
      <c r="D35" s="123"/>
      <c r="E35" s="12">
        <f t="shared" si="5"/>
        <v>0</v>
      </c>
      <c r="F35" s="12">
        <f t="shared" si="6"/>
        <v>0</v>
      </c>
      <c r="G35" s="65">
        <v>100</v>
      </c>
      <c r="H35" s="12">
        <f t="shared" si="3"/>
        <v>0</v>
      </c>
      <c r="I35" s="7" t="str">
        <f>IF(G35=0,"  ",'1. IRS or QBPro Cash Data Entry'!B35)</f>
        <v xml:space="preserve">   Vehicles</v>
      </c>
      <c r="J35">
        <f t="shared" si="0"/>
        <v>0</v>
      </c>
      <c r="K35" t="str">
        <f t="shared" si="1"/>
        <v>% to Stockers</v>
      </c>
      <c r="M35" s="128" t="str">
        <f t="shared" si="2"/>
        <v xml:space="preserve"> </v>
      </c>
    </row>
    <row r="36" spans="1:13" ht="15" x14ac:dyDescent="0.35">
      <c r="A36">
        <f t="shared" si="4"/>
        <v>30</v>
      </c>
      <c r="B36" s="58" t="str">
        <f>'1. IRS or QBPro Cash Data Entry'!B36</f>
        <v xml:space="preserve">   Machinery &amp; Equipment</v>
      </c>
      <c r="C36" s="59">
        <f>'1. IRS or QBPro Cash Data Entry'!C36</f>
        <v>0</v>
      </c>
      <c r="D36" s="123"/>
      <c r="E36" s="12">
        <f t="shared" si="5"/>
        <v>0</v>
      </c>
      <c r="F36" s="12">
        <f t="shared" si="6"/>
        <v>0</v>
      </c>
      <c r="G36" s="65">
        <v>100</v>
      </c>
      <c r="H36" s="12">
        <f t="shared" si="3"/>
        <v>0</v>
      </c>
      <c r="I36" s="7" t="str">
        <f>IF(G36=0,"  ",'1. IRS or QBPro Cash Data Entry'!B36)</f>
        <v xml:space="preserve">   Machinery &amp; Equipment</v>
      </c>
      <c r="J36">
        <f t="shared" si="0"/>
        <v>0</v>
      </c>
      <c r="K36" t="str">
        <f t="shared" si="1"/>
        <v>% to Stockers</v>
      </c>
      <c r="M36" s="128" t="str">
        <f t="shared" si="2"/>
        <v xml:space="preserve"> </v>
      </c>
    </row>
    <row r="37" spans="1:13" ht="15" x14ac:dyDescent="0.35">
      <c r="A37">
        <f t="shared" si="4"/>
        <v>31</v>
      </c>
      <c r="B37" s="58" t="str">
        <f>'1. IRS or QBPro Cash Data Entry'!B37</f>
        <v xml:space="preserve">   Buildings &amp; Improvements</v>
      </c>
      <c r="C37" s="59">
        <f>'1. IRS or QBPro Cash Data Entry'!C37</f>
        <v>0</v>
      </c>
      <c r="D37" s="123"/>
      <c r="E37" s="12">
        <f t="shared" si="5"/>
        <v>0</v>
      </c>
      <c r="F37" s="12">
        <f t="shared" si="6"/>
        <v>0</v>
      </c>
      <c r="G37" s="65">
        <v>100</v>
      </c>
      <c r="H37" s="12">
        <f t="shared" si="3"/>
        <v>0</v>
      </c>
      <c r="I37" s="7" t="str">
        <f>IF(G37=0,"  ",'1. IRS or QBPro Cash Data Entry'!B37)</f>
        <v xml:space="preserve">   Buildings &amp; Improvements</v>
      </c>
      <c r="J37">
        <f t="shared" si="0"/>
        <v>0</v>
      </c>
      <c r="K37" t="str">
        <f t="shared" si="1"/>
        <v>% to Stockers</v>
      </c>
      <c r="M37" s="128" t="str">
        <f t="shared" si="2"/>
        <v xml:space="preserve"> </v>
      </c>
    </row>
    <row r="38" spans="1:13" ht="15" x14ac:dyDescent="0.35">
      <c r="A38">
        <f t="shared" si="4"/>
        <v>32</v>
      </c>
      <c r="B38" s="58" t="str">
        <f>'1. IRS or QBPro Cash Data Entry'!B38</f>
        <v>Seed &amp; Plants</v>
      </c>
      <c r="C38" s="59">
        <f>'1. IRS or QBPro Cash Data Entry'!C38</f>
        <v>0</v>
      </c>
      <c r="D38" s="123" t="s">
        <v>57</v>
      </c>
      <c r="E38" s="12">
        <f t="shared" si="5"/>
        <v>0</v>
      </c>
      <c r="F38" s="12">
        <f t="shared" si="6"/>
        <v>0</v>
      </c>
      <c r="G38" s="65">
        <v>100</v>
      </c>
      <c r="H38" s="12">
        <f t="shared" si="3"/>
        <v>0</v>
      </c>
      <c r="I38" s="7" t="str">
        <f>IF(G38=0,"  ",'1. IRS or QBPro Cash Data Entry'!B38)</f>
        <v>Seed &amp; Plants</v>
      </c>
      <c r="J38">
        <f t="shared" si="0"/>
        <v>0</v>
      </c>
      <c r="K38" t="str">
        <f t="shared" si="1"/>
        <v>% to Stockers</v>
      </c>
      <c r="M38" s="128" t="str">
        <f t="shared" si="2"/>
        <v xml:space="preserve"> </v>
      </c>
    </row>
    <row r="39" spans="1:13" ht="15" x14ac:dyDescent="0.35">
      <c r="A39">
        <f t="shared" si="4"/>
        <v>33</v>
      </c>
      <c r="B39" s="58" t="str">
        <f>'1. IRS or QBPro Cash Data Entry'!B39</f>
        <v>Storage &amp; Warehousing</v>
      </c>
      <c r="C39" s="59">
        <f>'1. IRS or QBPro Cash Data Entry'!C39</f>
        <v>0</v>
      </c>
      <c r="D39" s="123"/>
      <c r="E39" s="12">
        <f t="shared" si="5"/>
        <v>0</v>
      </c>
      <c r="F39" s="12">
        <f t="shared" si="6"/>
        <v>0</v>
      </c>
      <c r="G39" s="65">
        <v>0</v>
      </c>
      <c r="H39" s="12">
        <f t="shared" si="3"/>
        <v>0</v>
      </c>
      <c r="I39" s="7" t="str">
        <f>IF(G39=0,"  ",'1. IRS or QBPro Cash Data Entry'!B39)</f>
        <v xml:space="preserve">  </v>
      </c>
      <c r="J39">
        <f t="shared" si="0"/>
        <v>0</v>
      </c>
      <c r="K39" t="str">
        <f t="shared" si="1"/>
        <v>Zero to Stockers</v>
      </c>
      <c r="M39" s="128" t="str">
        <f t="shared" si="2"/>
        <v xml:space="preserve"> </v>
      </c>
    </row>
    <row r="40" spans="1:13" ht="15" x14ac:dyDescent="0.35">
      <c r="A40">
        <f t="shared" si="4"/>
        <v>34</v>
      </c>
      <c r="B40" s="58" t="str">
        <f>'1. IRS or QBPro Cash Data Entry'!B40</f>
        <v>Supplies Purchased</v>
      </c>
      <c r="C40" s="59">
        <f>'1. IRS or QBPro Cash Data Entry'!C40</f>
        <v>0</v>
      </c>
      <c r="D40" s="123" t="s">
        <v>57</v>
      </c>
      <c r="E40" s="12">
        <f t="shared" si="5"/>
        <v>0</v>
      </c>
      <c r="F40" s="12">
        <f t="shared" si="6"/>
        <v>0</v>
      </c>
      <c r="G40" s="65">
        <v>50</v>
      </c>
      <c r="H40" s="12">
        <f t="shared" si="3"/>
        <v>0</v>
      </c>
      <c r="I40" s="7" t="str">
        <f>IF(G40=0,"  ",'1. IRS or QBPro Cash Data Entry'!B40)</f>
        <v>Supplies Purchased</v>
      </c>
      <c r="J40">
        <f t="shared" si="0"/>
        <v>0</v>
      </c>
      <c r="K40" t="str">
        <f t="shared" si="1"/>
        <v>% to Stockers</v>
      </c>
      <c r="M40" s="128" t="str">
        <f>IF(AND(E40&gt;0,G40=0),"Check Entry"," ")</f>
        <v xml:space="preserve"> </v>
      </c>
    </row>
    <row r="41" spans="1:13" ht="15" x14ac:dyDescent="0.35">
      <c r="A41">
        <f t="shared" si="4"/>
        <v>35</v>
      </c>
      <c r="B41" s="58" t="str">
        <f>'1. IRS or QBPro Cash Data Entry'!B41</f>
        <v>Taxes (non IRS)</v>
      </c>
      <c r="C41" s="59">
        <f>'1. IRS or QBPro Cash Data Entry'!C41</f>
        <v>0</v>
      </c>
      <c r="D41" s="123"/>
      <c r="E41" s="12">
        <f t="shared" si="5"/>
        <v>0</v>
      </c>
      <c r="F41" s="12">
        <f t="shared" si="6"/>
        <v>0</v>
      </c>
      <c r="G41" s="65">
        <v>0</v>
      </c>
      <c r="H41" s="12">
        <f t="shared" si="3"/>
        <v>0</v>
      </c>
      <c r="I41" s="7" t="str">
        <f>IF(G41=0,"  ",'1. IRS or QBPro Cash Data Entry'!B41)</f>
        <v xml:space="preserve">  </v>
      </c>
      <c r="J41">
        <f t="shared" si="0"/>
        <v>0</v>
      </c>
      <c r="K41" t="str">
        <f t="shared" si="1"/>
        <v>Zero to Stockers</v>
      </c>
      <c r="M41" s="128" t="str">
        <f t="shared" ref="M41:M55" si="7">IF(AND(E41&gt;0,G41=0),"Check Entry"," ")</f>
        <v xml:space="preserve"> </v>
      </c>
    </row>
    <row r="42" spans="1:13" ht="15" x14ac:dyDescent="0.35">
      <c r="A42">
        <f t="shared" si="4"/>
        <v>36</v>
      </c>
      <c r="B42" s="58" t="str">
        <f>'1. IRS or QBPro Cash Data Entry'!B42</f>
        <v>Utilities</v>
      </c>
      <c r="C42" s="59">
        <f>'1. IRS or QBPro Cash Data Entry'!C42</f>
        <v>0</v>
      </c>
      <c r="D42" s="123"/>
      <c r="E42" s="12">
        <f t="shared" si="5"/>
        <v>0</v>
      </c>
      <c r="F42" s="12">
        <f t="shared" si="6"/>
        <v>0</v>
      </c>
      <c r="G42" s="65">
        <v>0</v>
      </c>
      <c r="H42" s="12">
        <f t="shared" si="3"/>
        <v>0</v>
      </c>
      <c r="I42" s="7" t="str">
        <f>IF(G42=0,"  ",'1. IRS or QBPro Cash Data Entry'!B42)</f>
        <v xml:space="preserve">  </v>
      </c>
      <c r="J42">
        <f t="shared" si="0"/>
        <v>0</v>
      </c>
      <c r="K42" t="str">
        <f t="shared" si="1"/>
        <v>Zero to Stockers</v>
      </c>
      <c r="M42" s="128" t="str">
        <f t="shared" si="7"/>
        <v xml:space="preserve"> </v>
      </c>
    </row>
    <row r="43" spans="1:13" ht="15" x14ac:dyDescent="0.35">
      <c r="A43">
        <f t="shared" si="4"/>
        <v>37</v>
      </c>
      <c r="B43" s="58" t="str">
        <f>'1. IRS or QBPro Cash Data Entry'!B43</f>
        <v>Vet. Breeding  &amp; Medicine</v>
      </c>
      <c r="C43" s="59">
        <f>'1. IRS or QBPro Cash Data Entry'!C43</f>
        <v>0</v>
      </c>
      <c r="D43" s="123"/>
      <c r="E43" s="12">
        <f t="shared" ref="E43:E45" si="8">IF(D43="D",C43,0)</f>
        <v>0</v>
      </c>
      <c r="F43" s="12">
        <f t="shared" ref="F43:F45" si="9">C43-E43</f>
        <v>0</v>
      </c>
      <c r="G43" s="65">
        <v>0</v>
      </c>
      <c r="H43" s="12">
        <f t="shared" si="3"/>
        <v>0</v>
      </c>
      <c r="I43" s="7" t="str">
        <f>IF(G43=0,"  ",'1. IRS or QBPro Cash Data Entry'!B43)</f>
        <v xml:space="preserve">  </v>
      </c>
      <c r="J43">
        <f t="shared" si="0"/>
        <v>0</v>
      </c>
      <c r="K43" t="str">
        <f t="shared" si="1"/>
        <v>Zero to Stockers</v>
      </c>
      <c r="M43" s="128" t="str">
        <f t="shared" si="7"/>
        <v xml:space="preserve"> </v>
      </c>
    </row>
    <row r="44" spans="1:13" ht="15" x14ac:dyDescent="0.35">
      <c r="B44" s="58" t="str">
        <f>'1. IRS or QBPro Cash Data Entry'!B44</f>
        <v xml:space="preserve">  Processing</v>
      </c>
      <c r="C44" s="59">
        <f>'1. IRS or QBPro Cash Data Entry'!C44</f>
        <v>0</v>
      </c>
      <c r="D44" s="123" t="s">
        <v>57</v>
      </c>
      <c r="E44" s="12">
        <f t="shared" si="8"/>
        <v>0</v>
      </c>
      <c r="F44" s="12">
        <f t="shared" si="9"/>
        <v>0</v>
      </c>
      <c r="G44" s="65">
        <v>100</v>
      </c>
      <c r="H44" s="12">
        <f t="shared" si="3"/>
        <v>0</v>
      </c>
      <c r="I44" s="7" t="str">
        <f>IF(G44=0,"  ",'1. IRS or QBPro Cash Data Entry'!B44)</f>
        <v xml:space="preserve">  Processing</v>
      </c>
      <c r="J44">
        <f t="shared" si="0"/>
        <v>0</v>
      </c>
      <c r="K44" t="str">
        <f t="shared" si="1"/>
        <v>% to Stockers</v>
      </c>
      <c r="M44" s="128" t="str">
        <f t="shared" si="7"/>
        <v xml:space="preserve"> </v>
      </c>
    </row>
    <row r="45" spans="1:13" ht="15" x14ac:dyDescent="0.35">
      <c r="B45" s="58" t="str">
        <f>'1. IRS or QBPro Cash Data Entry'!B45</f>
        <v xml:space="preserve">  Treatment</v>
      </c>
      <c r="C45" s="59">
        <f>'1. IRS or QBPro Cash Data Entry'!C45</f>
        <v>0</v>
      </c>
      <c r="D45" s="123" t="s">
        <v>57</v>
      </c>
      <c r="E45" s="12">
        <f t="shared" si="8"/>
        <v>0</v>
      </c>
      <c r="F45" s="12">
        <f t="shared" si="9"/>
        <v>0</v>
      </c>
      <c r="G45" s="65">
        <v>100</v>
      </c>
      <c r="H45" s="12">
        <f t="shared" si="3"/>
        <v>0</v>
      </c>
      <c r="I45" s="7" t="str">
        <f>IF(G45=0,"  ",'1. IRS or QBPro Cash Data Entry'!B45)</f>
        <v xml:space="preserve">  Treatment</v>
      </c>
      <c r="J45">
        <f t="shared" si="0"/>
        <v>0</v>
      </c>
      <c r="K45" t="str">
        <f t="shared" si="1"/>
        <v>% to Stockers</v>
      </c>
      <c r="M45" s="128" t="str">
        <f t="shared" si="7"/>
        <v xml:space="preserve"> </v>
      </c>
    </row>
    <row r="46" spans="1:13" ht="15" x14ac:dyDescent="0.35">
      <c r="A46">
        <f>+A43+1</f>
        <v>38</v>
      </c>
      <c r="B46" s="58" t="str">
        <f>'1. IRS or QBPro Cash Data Entry'!B46</f>
        <v>Other Cash Expenses Specify</v>
      </c>
      <c r="C46" s="59">
        <f>'1. IRS or QBPro Cash Data Entry'!C46</f>
        <v>0</v>
      </c>
      <c r="D46" s="123"/>
      <c r="E46" s="12">
        <f t="shared" si="5"/>
        <v>0</v>
      </c>
      <c r="F46" s="12">
        <f t="shared" si="6"/>
        <v>0</v>
      </c>
      <c r="G46" s="65">
        <v>0</v>
      </c>
      <c r="H46" s="12">
        <f t="shared" si="3"/>
        <v>0</v>
      </c>
      <c r="I46" s="7" t="str">
        <f>IF(G46=0,"  ",'1. IRS or QBPro Cash Data Entry'!B46)</f>
        <v xml:space="preserve">  </v>
      </c>
      <c r="J46">
        <f>IF($C46=0,0,$G46)</f>
        <v>0</v>
      </c>
      <c r="K46" t="str">
        <f>IF(AND(E46&gt;=0,G46=0),"Zero to Stockers","% to Stockers")</f>
        <v>Zero to Stockers</v>
      </c>
      <c r="M46" s="128" t="str">
        <f t="shared" si="7"/>
        <v xml:space="preserve"> </v>
      </c>
    </row>
    <row r="47" spans="1:13" ht="15" x14ac:dyDescent="0.35">
      <c r="A47">
        <f t="shared" si="4"/>
        <v>39</v>
      </c>
      <c r="B47" s="58" t="str">
        <f>'1. IRS or QBPro Cash Data Entry'!B47</f>
        <v>Purchase  Cattle for Resale</v>
      </c>
      <c r="C47" s="59">
        <f>'1. IRS or QBPro Cash Data Entry'!C47</f>
        <v>0</v>
      </c>
      <c r="D47" s="123" t="s">
        <v>57</v>
      </c>
      <c r="E47" s="12">
        <f t="shared" si="5"/>
        <v>0</v>
      </c>
      <c r="F47" s="12">
        <f t="shared" si="6"/>
        <v>0</v>
      </c>
      <c r="G47" s="65">
        <v>100</v>
      </c>
      <c r="H47" s="12">
        <f t="shared" si="3"/>
        <v>0</v>
      </c>
      <c r="I47" s="7" t="str">
        <f>IF(G47=0,"  ",'1. IRS or QBPro Cash Data Entry'!B47)</f>
        <v>Purchase  Cattle for Resale</v>
      </c>
      <c r="J47">
        <f t="shared" ref="J47:J55" si="10">IF($C47=0,0,$G47)</f>
        <v>0</v>
      </c>
      <c r="K47" t="str">
        <f t="shared" ref="K47:K54" si="11">IF(AND(E47&gt;=0,G47=0),"Zero to Stockers","% to Stockers")</f>
        <v>% to Stockers</v>
      </c>
      <c r="M47" s="128" t="str">
        <f t="shared" si="7"/>
        <v xml:space="preserve"> </v>
      </c>
    </row>
    <row r="48" spans="1:13" ht="15" x14ac:dyDescent="0.35">
      <c r="A48">
        <f t="shared" si="4"/>
        <v>40</v>
      </c>
      <c r="B48" s="58" t="str">
        <f>'1. IRS or QBPro Cash Data Entry'!B48</f>
        <v>Professional fees</v>
      </c>
      <c r="C48" s="59">
        <f>'1. IRS or QBPro Cash Data Entry'!C48</f>
        <v>0</v>
      </c>
      <c r="D48" s="123"/>
      <c r="E48" s="12">
        <f t="shared" si="5"/>
        <v>0</v>
      </c>
      <c r="F48" s="12">
        <f t="shared" si="6"/>
        <v>0</v>
      </c>
      <c r="G48" s="65">
        <v>0</v>
      </c>
      <c r="H48" s="12">
        <f t="shared" si="3"/>
        <v>0</v>
      </c>
      <c r="I48" s="7" t="str">
        <f>IF(G48=0,"  ",'1. IRS or QBPro Cash Data Entry'!B48)</f>
        <v xml:space="preserve">  </v>
      </c>
      <c r="J48">
        <f t="shared" si="10"/>
        <v>0</v>
      </c>
      <c r="K48" t="str">
        <f t="shared" si="11"/>
        <v>Zero to Stockers</v>
      </c>
      <c r="M48" s="128" t="str">
        <f t="shared" si="7"/>
        <v xml:space="preserve"> </v>
      </c>
    </row>
    <row r="49" spans="1:13" ht="15" x14ac:dyDescent="0.35">
      <c r="A49">
        <f t="shared" si="4"/>
        <v>41</v>
      </c>
      <c r="B49" s="58" t="str">
        <f>'1. IRS or QBPro Cash Data Entry'!B49</f>
        <v>Office Supplies</v>
      </c>
      <c r="C49" s="59">
        <f>'1. IRS or QBPro Cash Data Entry'!C49</f>
        <v>0</v>
      </c>
      <c r="D49" s="123"/>
      <c r="E49" s="12">
        <f t="shared" si="5"/>
        <v>0</v>
      </c>
      <c r="F49" s="12">
        <f t="shared" si="6"/>
        <v>0</v>
      </c>
      <c r="G49" s="65">
        <v>0</v>
      </c>
      <c r="H49" s="12">
        <f t="shared" si="3"/>
        <v>0</v>
      </c>
      <c r="I49" s="7" t="str">
        <f>IF(G49=0,"  ",'1. IRS or QBPro Cash Data Entry'!B49)</f>
        <v xml:space="preserve">  </v>
      </c>
      <c r="J49">
        <f t="shared" si="10"/>
        <v>0</v>
      </c>
      <c r="K49" t="str">
        <f t="shared" si="11"/>
        <v>Zero to Stockers</v>
      </c>
      <c r="M49" s="128" t="str">
        <f t="shared" si="7"/>
        <v xml:space="preserve"> </v>
      </c>
    </row>
    <row r="50" spans="1:13" ht="15" x14ac:dyDescent="0.35">
      <c r="A50">
        <f t="shared" si="4"/>
        <v>42</v>
      </c>
      <c r="B50" s="58" t="str">
        <f>'1. IRS or QBPro Cash Data Entry'!B50</f>
        <v xml:space="preserve">Administrative Wages </v>
      </c>
      <c r="C50" s="59">
        <f>'1. IRS or QBPro Cash Data Entry'!C50</f>
        <v>0</v>
      </c>
      <c r="D50" s="123"/>
      <c r="E50" s="12">
        <f t="shared" si="5"/>
        <v>0</v>
      </c>
      <c r="F50" s="12">
        <f t="shared" si="6"/>
        <v>0</v>
      </c>
      <c r="G50" s="65">
        <v>0</v>
      </c>
      <c r="H50" s="12">
        <f t="shared" si="3"/>
        <v>0</v>
      </c>
      <c r="I50" s="7" t="str">
        <f>IF(G50=0,"  ",'1. IRS or QBPro Cash Data Entry'!B50)</f>
        <v xml:space="preserve">  </v>
      </c>
      <c r="J50">
        <f t="shared" si="10"/>
        <v>0</v>
      </c>
      <c r="K50" t="str">
        <f t="shared" si="11"/>
        <v>Zero to Stockers</v>
      </c>
      <c r="M50" s="128" t="str">
        <f t="shared" si="7"/>
        <v xml:space="preserve"> </v>
      </c>
    </row>
    <row r="51" spans="1:13" ht="15" x14ac:dyDescent="0.35">
      <c r="A51">
        <f t="shared" si="4"/>
        <v>43</v>
      </c>
      <c r="B51" s="58" t="str">
        <f>'1. IRS or QBPro Cash Data Entry'!B51</f>
        <v>Dues &amp; Subscription</v>
      </c>
      <c r="C51" s="59">
        <f>'1. IRS or QBPro Cash Data Entry'!C51</f>
        <v>0</v>
      </c>
      <c r="D51" s="123"/>
      <c r="E51" s="12">
        <f t="shared" si="5"/>
        <v>0</v>
      </c>
      <c r="F51" s="12">
        <f t="shared" si="6"/>
        <v>0</v>
      </c>
      <c r="G51" s="65">
        <v>0</v>
      </c>
      <c r="H51" s="12">
        <f t="shared" si="3"/>
        <v>0</v>
      </c>
      <c r="I51" s="7" t="str">
        <f>IF(G51=0,"  ",'1. IRS or QBPro Cash Data Entry'!B51)</f>
        <v xml:space="preserve">  </v>
      </c>
      <c r="J51">
        <f t="shared" si="10"/>
        <v>0</v>
      </c>
      <c r="K51" t="str">
        <f t="shared" si="11"/>
        <v>Zero to Stockers</v>
      </c>
      <c r="M51" s="128" t="str">
        <f t="shared" si="7"/>
        <v xml:space="preserve"> </v>
      </c>
    </row>
    <row r="52" spans="1:13" ht="15" x14ac:dyDescent="0.35">
      <c r="A52">
        <f t="shared" si="4"/>
        <v>44</v>
      </c>
      <c r="B52" s="58" t="str">
        <f>'1. IRS or QBPro Cash Data Entry'!B52</f>
        <v>Risk Management Costs</v>
      </c>
      <c r="C52" s="59">
        <f>'1. IRS or QBPro Cash Data Entry'!C52</f>
        <v>0</v>
      </c>
      <c r="D52" s="123" t="s">
        <v>57</v>
      </c>
      <c r="E52" s="12">
        <f t="shared" si="5"/>
        <v>0</v>
      </c>
      <c r="F52" s="12">
        <f t="shared" si="6"/>
        <v>0</v>
      </c>
      <c r="G52" s="65">
        <v>50</v>
      </c>
      <c r="H52" s="12">
        <f t="shared" si="3"/>
        <v>0</v>
      </c>
      <c r="I52" s="7" t="str">
        <f>IF(G52=0,"  ",'1. IRS or QBPro Cash Data Entry'!B52)</f>
        <v>Risk Management Costs</v>
      </c>
      <c r="J52">
        <f t="shared" si="10"/>
        <v>0</v>
      </c>
      <c r="K52" t="str">
        <f t="shared" si="11"/>
        <v>% to Stockers</v>
      </c>
      <c r="M52" s="128" t="str">
        <f t="shared" si="7"/>
        <v xml:space="preserve"> </v>
      </c>
    </row>
    <row r="53" spans="1:13" ht="15" x14ac:dyDescent="0.35">
      <c r="A53">
        <f t="shared" si="4"/>
        <v>45</v>
      </c>
      <c r="B53" s="58" t="str">
        <f>'1. IRS or QBPro Cash Data Entry'!B53</f>
        <v>Indirect Costs</v>
      </c>
      <c r="C53" s="59">
        <f>'1. IRS or QBPro Cash Data Entry'!C53</f>
        <v>0</v>
      </c>
      <c r="D53" s="123" t="s">
        <v>161</v>
      </c>
      <c r="E53" s="12">
        <f t="shared" si="5"/>
        <v>0</v>
      </c>
      <c r="F53" s="12">
        <f t="shared" si="6"/>
        <v>0</v>
      </c>
      <c r="G53" s="65">
        <v>50</v>
      </c>
      <c r="H53" s="12">
        <f t="shared" si="3"/>
        <v>0</v>
      </c>
      <c r="I53" s="7" t="str">
        <f>IF(G53=0,"  ",'1. IRS or QBPro Cash Data Entry'!B53)</f>
        <v>Indirect Costs</v>
      </c>
      <c r="J53">
        <f t="shared" si="10"/>
        <v>0</v>
      </c>
      <c r="K53" t="str">
        <f>IF(AND(E53&gt;=0,G53=0),"Zero to Stockers","% to Stockers")</f>
        <v>% to Stockers</v>
      </c>
      <c r="M53" s="128" t="str">
        <f t="shared" si="7"/>
        <v xml:space="preserve"> </v>
      </c>
    </row>
    <row r="54" spans="1:13" ht="15" x14ac:dyDescent="0.35">
      <c r="A54">
        <f t="shared" si="4"/>
        <v>46</v>
      </c>
      <c r="B54" s="58" t="str">
        <f>'1. IRS or QBPro Cash Data Entry'!B54</f>
        <v>Other Cash Expenses Specify</v>
      </c>
      <c r="C54" s="59">
        <f>'1. IRS or QBPro Cash Data Entry'!C54</f>
        <v>0</v>
      </c>
      <c r="D54" s="123"/>
      <c r="E54" s="12">
        <f t="shared" si="5"/>
        <v>0</v>
      </c>
      <c r="F54" s="12">
        <f t="shared" si="6"/>
        <v>0</v>
      </c>
      <c r="G54" s="65">
        <v>0</v>
      </c>
      <c r="H54" s="12">
        <f t="shared" si="3"/>
        <v>0</v>
      </c>
      <c r="I54" s="7" t="str">
        <f>IF(G54=0,"  ",'1. IRS or QBPro Cash Data Entry'!B54)</f>
        <v xml:space="preserve">  </v>
      </c>
      <c r="J54">
        <f t="shared" si="10"/>
        <v>0</v>
      </c>
      <c r="K54" t="str">
        <f t="shared" si="11"/>
        <v>Zero to Stockers</v>
      </c>
      <c r="M54" s="128" t="str">
        <f t="shared" si="7"/>
        <v xml:space="preserve"> </v>
      </c>
    </row>
    <row r="55" spans="1:13" ht="15" x14ac:dyDescent="0.35">
      <c r="B55" s="58" t="str">
        <f>'1. IRS or QBPro Cash Data Entry'!B55</f>
        <v xml:space="preserve">Owner Operator Compensation* </v>
      </c>
      <c r="C55" s="59">
        <f>'1. IRS or QBPro Cash Data Entry'!C55</f>
        <v>0</v>
      </c>
      <c r="D55" s="123"/>
      <c r="E55" s="12">
        <f t="shared" ref="E55" si="12">IF(D55="D",C55,0)</f>
        <v>0</v>
      </c>
      <c r="F55" s="12">
        <f t="shared" ref="F55" si="13">C55-E55</f>
        <v>0</v>
      </c>
      <c r="G55" s="65">
        <v>0</v>
      </c>
      <c r="H55" s="12">
        <f t="shared" si="3"/>
        <v>0</v>
      </c>
      <c r="I55" s="7" t="str">
        <f>IF(G55=0,"  ",'1. IRS or QBPro Cash Data Entry'!B55)</f>
        <v xml:space="preserve">  </v>
      </c>
      <c r="J55">
        <f t="shared" si="10"/>
        <v>0</v>
      </c>
      <c r="K55" t="str">
        <f t="shared" ref="K55" si="14">IF(AND(E55&gt;=0,G55=0),"Zero to Stockers","% to Stockers")</f>
        <v>Zero to Stockers</v>
      </c>
      <c r="M55" s="128" t="str">
        <f t="shared" si="7"/>
        <v xml:space="preserve"> </v>
      </c>
    </row>
    <row r="56" spans="1:13" ht="15.45" x14ac:dyDescent="0.4">
      <c r="B56" s="69" t="str">
        <f>'1. IRS or QBPro Cash Data Entry'!B56</f>
        <v>Total Cash Operating Expenses</v>
      </c>
      <c r="C56" s="68">
        <f>SUM(C7:C55)</f>
        <v>0</v>
      </c>
      <c r="D56" s="60"/>
      <c r="E56" s="68">
        <f>SUM(E7:E55)</f>
        <v>0</v>
      </c>
      <c r="F56" s="68">
        <f>SUM(F7:F55)</f>
        <v>0</v>
      </c>
      <c r="G56" s="65"/>
      <c r="H56" s="68">
        <f>SUM(H7:H55)</f>
        <v>0</v>
      </c>
      <c r="J56" s="5">
        <f>E56+F56</f>
        <v>0</v>
      </c>
    </row>
    <row r="57" spans="1:13" ht="15.45" x14ac:dyDescent="0.4">
      <c r="B57" s="71" t="s">
        <v>86</v>
      </c>
      <c r="C57" s="72">
        <f>'1. IRS or QBPro Cash Data Entry'!F19</f>
        <v>0</v>
      </c>
      <c r="D57" s="73"/>
      <c r="E57" s="12">
        <f t="shared" ref="E57:E59" si="15">IF(D57="D",C57,0)</f>
        <v>0</v>
      </c>
      <c r="F57" s="12">
        <f t="shared" ref="F57:F59" si="16">C57-E57</f>
        <v>0</v>
      </c>
      <c r="G57" s="65">
        <v>100</v>
      </c>
      <c r="H57" s="12">
        <f t="shared" ref="H57:H59" si="17">IF(AND(D57="D",G57=0)," ",(G57*C57*0.01))</f>
        <v>0</v>
      </c>
      <c r="J57" s="5">
        <f>E57+F57</f>
        <v>0</v>
      </c>
    </row>
    <row r="58" spans="1:13" ht="15.45" x14ac:dyDescent="0.4">
      <c r="B58" s="71"/>
      <c r="C58" s="72"/>
      <c r="D58" s="73"/>
      <c r="E58" s="12"/>
      <c r="F58" s="12"/>
      <c r="G58" s="65"/>
      <c r="H58" s="12"/>
      <c r="J58" s="5"/>
    </row>
    <row r="59" spans="1:13" ht="15.45" x14ac:dyDescent="0.4">
      <c r="B59" s="71" t="s">
        <v>85</v>
      </c>
      <c r="C59" s="129">
        <f>'1. IRS or QBPro Cash Data Entry'!F9</f>
        <v>0</v>
      </c>
      <c r="D59" s="73"/>
      <c r="E59" s="12">
        <f t="shared" si="15"/>
        <v>0</v>
      </c>
      <c r="F59" s="12">
        <f t="shared" si="16"/>
        <v>0</v>
      </c>
      <c r="G59" s="65">
        <v>100</v>
      </c>
      <c r="H59" s="12">
        <f t="shared" si="17"/>
        <v>0</v>
      </c>
      <c r="J59" s="5">
        <f>E59+F59</f>
        <v>0</v>
      </c>
    </row>
    <row r="60" spans="1:13" ht="15.45" x14ac:dyDescent="0.4">
      <c r="B60" s="71" t="s">
        <v>132</v>
      </c>
      <c r="C60" s="129">
        <f>'2. Accrual Adjustments'!H40</f>
        <v>0</v>
      </c>
      <c r="D60" s="73"/>
      <c r="E60" s="12">
        <f>'2. Accrual Adjustments'!J40</f>
        <v>0</v>
      </c>
      <c r="F60" s="12">
        <f>'2. Accrual Adjustments'!K40</f>
        <v>0</v>
      </c>
      <c r="G60" s="65"/>
      <c r="H60" s="12"/>
      <c r="J60" s="5"/>
    </row>
    <row r="61" spans="1:13" ht="15.45" x14ac:dyDescent="0.4">
      <c r="B61" s="71"/>
      <c r="C61" s="74"/>
      <c r="D61" s="73"/>
      <c r="E61" s="12"/>
      <c r="F61" s="12"/>
      <c r="G61" s="65"/>
      <c r="H61" s="12"/>
      <c r="J61" s="5"/>
    </row>
    <row r="62" spans="1:13" ht="15.45" x14ac:dyDescent="0.4">
      <c r="B62" s="7" t="s">
        <v>130</v>
      </c>
      <c r="C62" s="114">
        <f>'2. Accrual Adjustments'!J48</f>
        <v>0</v>
      </c>
      <c r="D62" s="73" t="s">
        <v>57</v>
      </c>
      <c r="E62" s="17">
        <f t="shared" ref="E62:E63" si="18">IF(D62="D",C62,0)</f>
        <v>0</v>
      </c>
      <c r="F62" s="17">
        <f t="shared" ref="F62:F63" si="19">C62-E62</f>
        <v>0</v>
      </c>
      <c r="G62" s="65">
        <v>100</v>
      </c>
      <c r="H62" s="17">
        <f t="shared" ref="H62:H63" si="20">IF(AND(D62="D",G62=0)," ",(G62*C62*0.01))</f>
        <v>0</v>
      </c>
      <c r="J62" s="5"/>
    </row>
    <row r="63" spans="1:13" ht="15.45" x14ac:dyDescent="0.4">
      <c r="B63" s="7" t="s">
        <v>131</v>
      </c>
      <c r="C63" s="114">
        <f>'2. Accrual Adjustments'!K49</f>
        <v>0</v>
      </c>
      <c r="E63" s="17">
        <f t="shared" si="18"/>
        <v>0</v>
      </c>
      <c r="F63" s="17">
        <f t="shared" si="19"/>
        <v>0</v>
      </c>
      <c r="G63" s="65">
        <v>0</v>
      </c>
      <c r="H63" s="17">
        <f t="shared" si="20"/>
        <v>0</v>
      </c>
      <c r="J63" s="5"/>
    </row>
    <row r="64" spans="1:13" ht="15.45" x14ac:dyDescent="0.4">
      <c r="B64" s="8"/>
      <c r="C64" s="17"/>
      <c r="F64" s="12"/>
      <c r="G64" s="12"/>
      <c r="H64" s="12"/>
      <c r="J64" s="20" t="s">
        <v>3</v>
      </c>
      <c r="K64" s="20" t="s">
        <v>163</v>
      </c>
    </row>
    <row r="65" spans="2:11" ht="15.45" x14ac:dyDescent="0.4">
      <c r="B65" s="8" t="s">
        <v>78</v>
      </c>
      <c r="C65" s="11">
        <f>SUM(C56:C63)</f>
        <v>0</v>
      </c>
      <c r="E65" s="11">
        <f>SUM(E56:E63)</f>
        <v>0</v>
      </c>
      <c r="F65" s="11">
        <f>SUM(F56:F63)</f>
        <v>0</v>
      </c>
      <c r="G65" s="11"/>
      <c r="H65" s="11">
        <f>SUM(H56:H63)</f>
        <v>0</v>
      </c>
      <c r="J65" s="5">
        <f>E65+F65</f>
        <v>0</v>
      </c>
      <c r="K65" s="126">
        <f>IF(J65=0,0,F65/J65)</f>
        <v>0</v>
      </c>
    </row>
    <row r="66" spans="2:11" ht="15.45" x14ac:dyDescent="0.4">
      <c r="B66" s="8" t="s">
        <v>58</v>
      </c>
      <c r="E66" s="61" t="e">
        <f>E65/$C$65</f>
        <v>#DIV/0!</v>
      </c>
      <c r="F66" s="61" t="e">
        <f>F65/$C$65</f>
        <v>#DIV/0!</v>
      </c>
      <c r="G66" s="61"/>
      <c r="H66" s="61"/>
      <c r="J66" s="55" t="e">
        <f>E66+F66</f>
        <v>#DIV/0!</v>
      </c>
    </row>
    <row r="67" spans="2:11" ht="15.45" x14ac:dyDescent="0.4">
      <c r="C67" s="37" t="s">
        <v>61</v>
      </c>
      <c r="D67" s="7" t="s">
        <v>1</v>
      </c>
      <c r="E67" s="21" t="s">
        <v>56</v>
      </c>
      <c r="F67" s="21" t="s">
        <v>55</v>
      </c>
      <c r="G67" s="21" t="s">
        <v>145</v>
      </c>
      <c r="H67" s="21" t="s">
        <v>147</v>
      </c>
    </row>
    <row r="68" spans="2:11" ht="15.45" x14ac:dyDescent="0.4">
      <c r="B68" s="8" t="s">
        <v>60</v>
      </c>
      <c r="C68" s="37" t="s">
        <v>62</v>
      </c>
      <c r="D68" s="16" t="s">
        <v>15</v>
      </c>
      <c r="E68" s="16" t="s">
        <v>15</v>
      </c>
      <c r="F68" s="21" t="s">
        <v>15</v>
      </c>
      <c r="G68" s="16" t="s">
        <v>146</v>
      </c>
      <c r="H68" s="16"/>
    </row>
    <row r="69" spans="2:11" ht="15.45" x14ac:dyDescent="0.4">
      <c r="B69" s="60" t="s">
        <v>79</v>
      </c>
      <c r="C69" s="65">
        <v>0</v>
      </c>
      <c r="D69" s="19" t="e">
        <f>E69+F69</f>
        <v>#DIV/0!</v>
      </c>
      <c r="E69" s="19">
        <f t="shared" ref="E69:E70" si="21">IF(C69=0,0,E$65/C69)</f>
        <v>0</v>
      </c>
      <c r="F69" s="122" t="e">
        <f t="shared" ref="F69:F70" si="22">F$65/$C69</f>
        <v>#DIV/0!</v>
      </c>
      <c r="G69" s="19"/>
      <c r="H69" s="19"/>
      <c r="J69" s="6" t="e">
        <f>J65/C69</f>
        <v>#DIV/0!</v>
      </c>
    </row>
    <row r="70" spans="2:11" ht="15.45" x14ac:dyDescent="0.4">
      <c r="B70" s="60" t="s">
        <v>162</v>
      </c>
      <c r="C70" s="65">
        <v>0</v>
      </c>
      <c r="D70" s="19"/>
      <c r="E70" s="19">
        <f t="shared" si="21"/>
        <v>0</v>
      </c>
      <c r="F70" s="122" t="e">
        <f t="shared" si="22"/>
        <v>#DIV/0!</v>
      </c>
      <c r="G70" s="19" t="e">
        <f>((E65-E47)/C70)</f>
        <v>#DIV/0!</v>
      </c>
      <c r="H70" s="122" t="e">
        <f>E70+F70</f>
        <v>#DIV/0!</v>
      </c>
      <c r="J70" s="6"/>
    </row>
    <row r="71" spans="2:11" ht="15.45" x14ac:dyDescent="0.4">
      <c r="B71" s="60" t="s">
        <v>80</v>
      </c>
      <c r="C71" s="115">
        <v>0</v>
      </c>
      <c r="D71" s="19">
        <f>E71+F71</f>
        <v>0</v>
      </c>
      <c r="E71" s="19">
        <f>IF(C71=0,0,E$65/C71)</f>
        <v>0</v>
      </c>
      <c r="F71" s="122">
        <f>IF(C71=0,0,F$65/$C71)</f>
        <v>0</v>
      </c>
      <c r="G71" s="19"/>
      <c r="H71" s="19"/>
      <c r="J71" s="6"/>
    </row>
    <row r="73" spans="2:11" ht="14.15" x14ac:dyDescent="0.35">
      <c r="B73" s="149"/>
      <c r="C73" s="150"/>
      <c r="D73" s="150"/>
      <c r="E73" s="150"/>
      <c r="F73" s="151"/>
      <c r="G73" s="67"/>
      <c r="H73" s="67"/>
    </row>
    <row r="75" spans="2:11" x14ac:dyDescent="0.3">
      <c r="B75" s="20"/>
    </row>
  </sheetData>
  <sheetProtection sheet="1" objects="1" scenarios="1"/>
  <mergeCells count="5">
    <mergeCell ref="B6:C6"/>
    <mergeCell ref="E5:F5"/>
    <mergeCell ref="B73:F73"/>
    <mergeCell ref="B1:I1"/>
    <mergeCell ref="J6:M6"/>
  </mergeCells>
  <printOptions gridLines="1"/>
  <pageMargins left="0.95" right="0.45" top="0.75" bottom="0.75" header="0.3" footer="0.3"/>
  <pageSetup scale="57" orientation="portrait" r:id="rId1"/>
  <headerFooter>
    <oddFooter xml:space="preserve">&amp;L&amp;F&amp;R&amp;A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CBC42-953F-400D-9573-ABBFC74CCF71}">
  <sheetPr>
    <pageSetUpPr fitToPage="1"/>
  </sheetPr>
  <dimension ref="B2:B19"/>
  <sheetViews>
    <sheetView workbookViewId="0">
      <selection activeCell="A2" sqref="A2"/>
    </sheetView>
  </sheetViews>
  <sheetFormatPr defaultRowHeight="12.45" x14ac:dyDescent="0.3"/>
  <cols>
    <col min="1" max="1" width="3.61328125" customWidth="1"/>
    <col min="2" max="2" width="98.07421875" customWidth="1"/>
    <col min="4" max="4" width="22.3046875" customWidth="1"/>
  </cols>
  <sheetData>
    <row r="2" spans="2:2" ht="17.600000000000001" x14ac:dyDescent="0.3">
      <c r="B2" s="130" t="s">
        <v>167</v>
      </c>
    </row>
    <row r="3" spans="2:2" ht="50.05" customHeight="1" x14ac:dyDescent="0.3">
      <c r="B3" s="131" t="s">
        <v>168</v>
      </c>
    </row>
    <row r="4" spans="2:2" ht="14.15" x14ac:dyDescent="0.3">
      <c r="B4" s="131"/>
    </row>
    <row r="5" spans="2:2" ht="50.05" customHeight="1" x14ac:dyDescent="0.3">
      <c r="B5" s="131" t="s">
        <v>169</v>
      </c>
    </row>
    <row r="6" spans="2:2" ht="14.15" x14ac:dyDescent="0.3">
      <c r="B6" s="131"/>
    </row>
    <row r="7" spans="2:2" ht="90" x14ac:dyDescent="0.3">
      <c r="B7" s="132" t="s">
        <v>170</v>
      </c>
    </row>
    <row r="8" spans="2:2" ht="15" x14ac:dyDescent="0.3">
      <c r="B8" s="132"/>
    </row>
    <row r="9" spans="2:2" ht="100" customHeight="1" x14ac:dyDescent="0.3">
      <c r="B9" s="131" t="s">
        <v>171</v>
      </c>
    </row>
    <row r="10" spans="2:2" ht="14.15" x14ac:dyDescent="0.3">
      <c r="B10" s="131"/>
    </row>
    <row r="11" spans="2:2" ht="56.6" x14ac:dyDescent="0.3">
      <c r="B11" s="133" t="s">
        <v>172</v>
      </c>
    </row>
    <row r="12" spans="2:2" ht="12.9" x14ac:dyDescent="0.3">
      <c r="B12" s="133"/>
    </row>
    <row r="13" spans="2:2" ht="60" customHeight="1" x14ac:dyDescent="0.3">
      <c r="B13" s="134" t="s">
        <v>173</v>
      </c>
    </row>
    <row r="14" spans="2:2" ht="14.15" x14ac:dyDescent="0.3">
      <c r="B14" s="134" t="s">
        <v>174</v>
      </c>
    </row>
    <row r="15" spans="2:2" ht="100" customHeight="1" x14ac:dyDescent="0.3">
      <c r="B15" s="134" t="s">
        <v>175</v>
      </c>
    </row>
    <row r="16" spans="2:2" ht="14.15" x14ac:dyDescent="0.3">
      <c r="B16" s="131"/>
    </row>
    <row r="17" spans="2:2" ht="50.05" customHeight="1" x14ac:dyDescent="0.3">
      <c r="B17" s="135" t="s">
        <v>176</v>
      </c>
    </row>
    <row r="18" spans="2:2" ht="14.15" x14ac:dyDescent="0.3">
      <c r="B18" s="131"/>
    </row>
    <row r="19" spans="2:2" ht="100" customHeight="1" x14ac:dyDescent="0.3">
      <c r="B19" s="131" t="s">
        <v>177</v>
      </c>
    </row>
  </sheetData>
  <pageMargins left="0.95" right="0.45" top="0.75" bottom="0.75" header="0.3" footer="0.3"/>
  <pageSetup scale="84"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IRS or QBPro Cash Data Entry</vt:lpstr>
      <vt:lpstr>2. Accrual Adjustments</vt:lpstr>
      <vt:lpstr>3.AllocateDir. or Indir.Expense</vt:lpstr>
      <vt:lpstr>Defininitions</vt:lpstr>
      <vt:lpstr>'1. IRS or QBPro Cash Data Entry'!Print_Area</vt:lpstr>
      <vt:lpstr>'2. Accrual Adjustments'!Print_Area</vt:lpstr>
      <vt:lpstr>'3.AllocateDir. or Indir.Expense'!Print_Area</vt:lpstr>
      <vt:lpstr>Defininitions!Print_Area</vt:lpstr>
    </vt:vector>
  </TitlesOfParts>
  <Company>Kelly Ranch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Kelly</dc:creator>
  <cp:lastModifiedBy>Jim McGrann</cp:lastModifiedBy>
  <cp:lastPrinted>2018-09-23T19:34:17Z</cp:lastPrinted>
  <dcterms:created xsi:type="dcterms:W3CDTF">1999-12-21T00:52:46Z</dcterms:created>
  <dcterms:modified xsi:type="dcterms:W3CDTF">2018-10-10T19:22:00Z</dcterms:modified>
</cp:coreProperties>
</file>