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mcgra\Documents\2018 H. Cow-Calf Grazing Lease Evaluation and Production Records\1.0 Grazing Land Use and Capacity\"/>
    </mc:Choice>
  </mc:AlternateContent>
  <xr:revisionPtr revIDLastSave="0" documentId="10_ncr:8100000_{77CE388E-65FC-4872-8901-156E70192501}" xr6:coauthVersionLast="34" xr6:coauthVersionMax="34" xr10:uidLastSave="{00000000-0000-0000-0000-000000000000}"/>
  <bookViews>
    <workbookView xWindow="0" yWindow="0" windowWidth="16457" windowHeight="4946" xr2:uid="{00000000-000D-0000-FFFF-FFFF00000000}"/>
  </bookViews>
  <sheets>
    <sheet name="1. Total Leased Ranch Income" sheetId="5" r:id="rId1"/>
    <sheet name="2. Grazing Land Definations" sheetId="6" r:id="rId2"/>
    <sheet name="3. AUM Definition" sheetId="7" r:id="rId3"/>
  </sheets>
  <definedNames>
    <definedName name="_xlnm.Print_Area" localSheetId="0">'1. Total Leased Ranch Income'!$B$1:$K$31</definedName>
    <definedName name="_xlnm.Print_Area" localSheetId="1">'2. Grazing Land Definations'!$B$2:$B$24</definedName>
    <definedName name="_xlnm.Print_Area" localSheetId="2">'3. AUM Definition'!$B$2:$B$9</definedName>
  </definedNames>
  <calcPr calcId="162913"/>
</workbook>
</file>

<file path=xl/calcChain.xml><?xml version="1.0" encoding="utf-8"?>
<calcChain xmlns="http://schemas.openxmlformats.org/spreadsheetml/2006/main">
  <c r="G30" i="5" l="1"/>
  <c r="K21" i="5" l="1"/>
  <c r="G29" i="5" s="1"/>
  <c r="D19" i="5" l="1"/>
  <c r="I17" i="5"/>
  <c r="F17" i="5"/>
  <c r="G17" i="5" s="1"/>
  <c r="D12" i="5" l="1"/>
  <c r="D25" i="5" s="1"/>
  <c r="F18" i="5"/>
  <c r="F19" i="5" s="1"/>
  <c r="E19" i="5" s="1"/>
  <c r="I11" i="5" l="1"/>
  <c r="I10" i="5"/>
  <c r="I9" i="5"/>
  <c r="I18" i="5" l="1"/>
  <c r="I19" i="5" s="1"/>
  <c r="I12" i="5"/>
  <c r="H12" i="5" s="1"/>
  <c r="G18" i="5" l="1"/>
  <c r="K18" i="5" l="1"/>
  <c r="G19" i="5"/>
  <c r="F9" i="5"/>
  <c r="G9" i="5" s="1"/>
  <c r="K9" i="5" l="1"/>
  <c r="F11" i="5"/>
  <c r="G11" i="5" s="1"/>
  <c r="K11" i="5" s="1"/>
  <c r="F10" i="5"/>
  <c r="G10" i="5" s="1"/>
  <c r="K10" i="5" s="1"/>
  <c r="F12" i="5" l="1"/>
  <c r="G12" i="5"/>
  <c r="K25" i="5" s="1"/>
  <c r="K12" i="5"/>
  <c r="K29" i="5" l="1"/>
  <c r="K30" i="5" s="1"/>
  <c r="J12" i="5"/>
  <c r="J25" i="5"/>
  <c r="E12" i="5"/>
  <c r="K17" i="5" l="1"/>
  <c r="K19" i="5" s="1"/>
  <c r="K6" i="5"/>
  <c r="K5" i="5" s="1"/>
  <c r="I29" i="5" l="1"/>
  <c r="I30" i="5" s="1"/>
  <c r="M29" i="5"/>
</calcChain>
</file>

<file path=xl/sharedStrings.xml><?xml version="1.0" encoding="utf-8"?>
<sst xmlns="http://schemas.openxmlformats.org/spreadsheetml/2006/main" count="78" uniqueCount="65">
  <si>
    <t>(a) Native Unimproved (Rangeland)</t>
  </si>
  <si>
    <t>(b) Native Improved</t>
  </si>
  <si>
    <t>(c) Improved Perennial</t>
  </si>
  <si>
    <t xml:space="preserve">Leased Grazing Acres </t>
  </si>
  <si>
    <t>Net Acres</t>
  </si>
  <si>
    <t>Acres/AU</t>
  </si>
  <si>
    <t>Total AU</t>
  </si>
  <si>
    <t>$/Acre</t>
  </si>
  <si>
    <t>$/AU</t>
  </si>
  <si>
    <t>Total Income</t>
  </si>
  <si>
    <t>Total AUM</t>
  </si>
  <si>
    <t>$/AUM</t>
  </si>
  <si>
    <t xml:space="preserve">Type of Pasture </t>
  </si>
  <si>
    <t>AUM</t>
  </si>
  <si>
    <t>Check</t>
  </si>
  <si>
    <t>Total Land and Production</t>
  </si>
  <si>
    <t>Total</t>
  </si>
  <si>
    <t>Income</t>
  </si>
  <si>
    <t>_______________________________________________________________________________________________________</t>
  </si>
  <si>
    <t>Average Annual</t>
  </si>
  <si>
    <t xml:space="preserve">     AUM</t>
  </si>
  <si>
    <t xml:space="preserve">     Total </t>
  </si>
  <si>
    <t>AU</t>
  </si>
  <si>
    <t>Acres</t>
  </si>
  <si>
    <t>Ranch Name:</t>
  </si>
  <si>
    <t>Fiscal Year</t>
  </si>
  <si>
    <t>AUM Income</t>
  </si>
  <si>
    <t>Total $/Ac.</t>
  </si>
  <si>
    <t xml:space="preserve"> Income </t>
  </si>
  <si>
    <t>(d) Totals &amp; Averages</t>
  </si>
  <si>
    <t>Totals &amp; Averages</t>
  </si>
  <si>
    <t>&amp; Hay AUM Ac.</t>
  </si>
  <si>
    <t>Totals Hay Acres</t>
  </si>
  <si>
    <t xml:space="preserve">      Hay</t>
  </si>
  <si>
    <t>Remaining AU on Hay Land</t>
  </si>
  <si>
    <t>Raised Hay and Grazing AUM if Harvested</t>
  </si>
  <si>
    <t>Farm Land</t>
  </si>
  <si>
    <t>Bermuda</t>
  </si>
  <si>
    <t>Other</t>
  </si>
  <si>
    <t>Type of Raised Feed</t>
  </si>
  <si>
    <t>Grazing AUM</t>
  </si>
  <si>
    <t xml:space="preserve"> $/AU &amp; AUM</t>
  </si>
  <si>
    <t>Crop Land</t>
  </si>
  <si>
    <t>Land Leased and Cost Summary</t>
  </si>
  <si>
    <t>All Land</t>
  </si>
  <si>
    <t xml:space="preserve">  &amp; $/Acre</t>
  </si>
  <si>
    <t>Total Ranch Grazing, Hay and Crop Land Carrying Capacity Lease Income Calculator</t>
  </si>
  <si>
    <t>The lease has to capture acres for both hay and for grazing. Acres used for both hay and grazing need an agreement on pricing.</t>
  </si>
  <si>
    <t>Example</t>
  </si>
  <si>
    <t xml:space="preserve">Grazing Land Definitions </t>
  </si>
  <si>
    <r>
      <rPr>
        <b/>
        <sz val="12"/>
        <rFont val="Arial"/>
        <family val="2"/>
      </rPr>
      <t xml:space="preserve">Grazing acres </t>
    </r>
    <r>
      <rPr>
        <sz val="12"/>
        <rFont val="Arial"/>
      </rPr>
      <t>-- cow-calf enterprise definitions of forage terms - The Forage and Grazing Terminology Committee American Forage and Grassland Council, 1991.</t>
    </r>
  </si>
  <si>
    <r>
      <rPr>
        <b/>
        <sz val="12"/>
        <rFont val="Arial"/>
        <family val="2"/>
      </rPr>
      <t>Native unimproved (rangeland and meadows)</t>
    </r>
    <r>
      <rPr>
        <sz val="12"/>
        <rFont val="Arial"/>
      </rPr>
      <t xml:space="preserve"> - Land on which the indigenous vegetation is predominantly grass, grass-like plants, forbs or shrubs and is managed as a natural ecosystem.</t>
    </r>
  </si>
  <si>
    <r>
      <rPr>
        <b/>
        <sz val="12"/>
        <rFont val="Arial"/>
        <family val="2"/>
      </rPr>
      <t xml:space="preserve">Native improved </t>
    </r>
    <r>
      <rPr>
        <sz val="12"/>
        <rFont val="Arial"/>
      </rPr>
      <t>- Land devoted to the production of introduced forages for harvest primarily by grazing; managed as a natural ecosystem.</t>
    </r>
  </si>
  <si>
    <r>
      <rPr>
        <b/>
        <sz val="12"/>
        <rFont val="Arial"/>
        <family val="2"/>
      </rPr>
      <t xml:space="preserve">Improved perennial </t>
    </r>
    <r>
      <rPr>
        <sz val="12"/>
        <rFont val="Arial"/>
        <family val="2"/>
      </rPr>
      <t>- Land devoted to the production of introduced perennial forage for harvest primarily by grazing.  Improved perennial pasture land must be managed to arrest successional processes.</t>
    </r>
  </si>
  <si>
    <r>
      <rPr>
        <b/>
        <sz val="12"/>
        <rFont val="Arial"/>
        <family val="2"/>
      </rPr>
      <t>Annual pasture or forage crop</t>
    </r>
    <r>
      <rPr>
        <sz val="12"/>
        <rFont val="Arial"/>
      </rPr>
      <t xml:space="preserve"> - A crop of cultivated annual plants or plant parts produced to be grazed or harvested for use as feed for animals.</t>
    </r>
  </si>
  <si>
    <r>
      <rPr>
        <b/>
        <sz val="12"/>
        <rFont val="Arial"/>
        <family val="2"/>
      </rPr>
      <t>Woodlands (grazeable forestland)</t>
    </r>
    <r>
      <rPr>
        <sz val="12"/>
        <rFont val="Arial"/>
      </rPr>
      <t xml:space="preserve"> - Forest lands that produce, at least periodically, sufficient understory vegetation that can be grazed.  Forage is indigenous or, if introduced, it is managed as though it were indigenous.</t>
    </r>
  </si>
  <si>
    <r>
      <rPr>
        <b/>
        <sz val="12"/>
        <rFont val="Arial"/>
        <family val="2"/>
      </rPr>
      <t xml:space="preserve">Crop aftermath - </t>
    </r>
    <r>
      <rPr>
        <sz val="12"/>
        <rFont val="Arial"/>
        <family val="2"/>
      </rPr>
      <t xml:space="preserve">Forage </t>
    </r>
    <r>
      <rPr>
        <sz val="12"/>
        <rFont val="Arial"/>
      </rPr>
      <t>remaining on the land as a consequence of harvest of a crop.  At times, crop residues are used for grazing (i.e. rice stubble or wheat stubble).  To calculate the acreage, multiply the number of acres times the time spent grazing.  For example, 100 acres of crop aftermath grazed for 2 months would yield 16.7 acres (10 x 2/12 = 16.7).</t>
    </r>
  </si>
  <si>
    <r>
      <rPr>
        <b/>
        <sz val="12"/>
        <rFont val="Arial"/>
        <family val="2"/>
      </rPr>
      <t>Raised feed acres</t>
    </r>
    <r>
      <rPr>
        <sz val="12"/>
        <rFont val="Arial"/>
      </rPr>
      <t xml:space="preserve"> - Raised feed land acres, i.e. land for hay production, must be adjusted for the amount of production or raised feed actually used by the cow-calf enterprise.  Consider for example, a situation where the raised feed land (hay pasture) totaled 85 acres and produced 25,000 pounds of hay.  Of the total hay production 12,500 pounds of the hay is fed, 10,000 pounds sold and the balance, 2500 pounds, is in inventory.  Therefore, 50% of the production [(12500/25000) x 100] was actually fed to the cow-calf enterprise and the acreage should be adjusted.  Total raised feed acres times percentage of production fed (i.e. 85 x (12500/25000) = 42.5 ac.) equals adjusted raised feed land acreage.</t>
    </r>
  </si>
  <si>
    <r>
      <t xml:space="preserve"> </t>
    </r>
    <r>
      <rPr>
        <b/>
        <sz val="12"/>
        <rFont val="Arial"/>
        <family val="2"/>
      </rPr>
      <t xml:space="preserve">Silage </t>
    </r>
    <r>
      <rPr>
        <sz val="12"/>
        <rFont val="Arial"/>
      </rPr>
      <t>fed should be converted to a dry air basis (i.e. 6,000# of silage, 60% moisture content, 40% DM or 2,400 lbs. DM converts to 2,759 lbs. of 13% moisture content, 2,400/.87).</t>
    </r>
  </si>
  <si>
    <t>Definition: Animal Unit Months (AUM)</t>
  </si>
  <si>
    <t>Grazing plans and recommendations use Animal Unit Months (AUMs) to describe the carrying capacity of a given forage or pasture. This is simply a system used to standardize the forage needs of cattle and the forage available.</t>
  </si>
  <si>
    <t>In this system, a 1,000 lb. animal is considered 1 AU making a 600 lb. animal 0.6 AU and a 1,200 lb. animal 1.2 AU. Therefore, a 1,200 lb. cow and her 300 lb. calf would be considered 1.5 AU.</t>
  </si>
  <si>
    <t>Furthermore, 780 lb. of air dried grass is considered 1 AUM. This means a 1,000 lb. animal would consume 780 lb. of air dried forage (approximately 90% of the moisture removed) in one month's time.</t>
  </si>
  <si>
    <t>________________________________________</t>
  </si>
  <si>
    <t>University of Nebraska Lincoln “Sustainable Pasture Usage – Understanding AUMs (Animal Unit Months)”, Institute of Agriculture and Natural Resources (http://inar.unl.edu), May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</si>
</sst>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_);[Red]\(#,##0.0\)"/>
  </numFmts>
  <fonts count="27">
    <font>
      <sz val="12"/>
      <name val="Arial"/>
    </font>
    <font>
      <sz val="12"/>
      <name val="Arial"/>
      <family val="2"/>
    </font>
    <font>
      <sz val="10"/>
      <name val="Arial"/>
      <family val="2"/>
    </font>
    <font>
      <b/>
      <sz val="12"/>
      <color indexed="8"/>
      <name val="Arial"/>
      <family val="2"/>
    </font>
    <font>
      <sz val="12"/>
      <name val="Arial"/>
      <family val="2"/>
    </font>
    <font>
      <b/>
      <sz val="12"/>
      <name val="Arial"/>
      <family val="2"/>
    </font>
    <font>
      <sz val="12"/>
      <color indexed="8"/>
      <name val="Arial"/>
      <family val="2"/>
    </font>
    <font>
      <sz val="12"/>
      <color indexed="39"/>
      <name val="Arial"/>
      <family val="2"/>
    </font>
    <font>
      <b/>
      <sz val="12"/>
      <color indexed="39"/>
      <name val="Arial"/>
      <family val="2"/>
    </font>
    <font>
      <sz val="8"/>
      <name val="Arial"/>
      <family val="2"/>
    </font>
    <font>
      <b/>
      <sz val="12"/>
      <color indexed="8"/>
      <name val="Arial"/>
      <family val="2"/>
    </font>
    <font>
      <sz val="12"/>
      <name val="Arial"/>
      <family val="2"/>
    </font>
    <font>
      <sz val="10"/>
      <name val="Arial"/>
      <family val="2"/>
    </font>
    <font>
      <sz val="10"/>
      <color indexed="8"/>
      <name val="Arial"/>
      <family val="2"/>
    </font>
    <font>
      <sz val="12"/>
      <name val="Arial"/>
      <family val="2"/>
    </font>
    <font>
      <b/>
      <sz val="12"/>
      <name val="Arial"/>
      <family val="2"/>
    </font>
    <font>
      <sz val="12"/>
      <color indexed="8"/>
      <name val="Arial"/>
      <family val="2"/>
    </font>
    <font>
      <sz val="12"/>
      <color indexed="39"/>
      <name val="Arial"/>
      <family val="2"/>
    </font>
    <font>
      <sz val="11"/>
      <color indexed="8"/>
      <name val="Arial"/>
      <family val="2"/>
    </font>
    <font>
      <sz val="11"/>
      <color rgb="FF3333FF"/>
      <name val="Arial"/>
      <family val="2"/>
    </font>
    <font>
      <sz val="12"/>
      <color rgb="FF3333FF"/>
      <name val="Arial"/>
      <family val="2"/>
    </font>
    <font>
      <b/>
      <sz val="11"/>
      <color indexed="8"/>
      <name val="Arial"/>
      <family val="2"/>
    </font>
    <font>
      <b/>
      <sz val="12"/>
      <color rgb="FF3333FF"/>
      <name val="Arial"/>
      <family val="2"/>
    </font>
    <font>
      <u/>
      <sz val="12"/>
      <color theme="10"/>
      <name val="Arial"/>
      <family val="2"/>
    </font>
    <font>
      <b/>
      <sz val="13.5"/>
      <name val="Times New Roman"/>
      <family val="1"/>
    </font>
    <font>
      <sz val="12"/>
      <name val="Times New Roman"/>
      <family val="1"/>
    </font>
    <font>
      <u/>
      <sz val="10"/>
      <color theme="10"/>
      <name val="Arial"/>
      <family val="2"/>
    </font>
  </fonts>
  <fills count="2">
    <fill>
      <patternFill patternType="none"/>
    </fill>
    <fill>
      <patternFill patternType="gray125"/>
    </fill>
  </fills>
  <borders count="17">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auto="1"/>
      </left>
      <right/>
      <top/>
      <bottom/>
      <diagonal/>
    </border>
    <border>
      <left/>
      <right/>
      <top/>
      <bottom style="thin">
        <color indexed="64"/>
      </bottom>
      <diagonal/>
    </border>
    <border>
      <left style="thick">
        <color auto="1"/>
      </left>
      <right style="thick">
        <color auto="1"/>
      </right>
      <top/>
      <bottom style="thin">
        <color auto="1"/>
      </bottom>
      <diagonal/>
    </border>
    <border>
      <left style="thick">
        <color auto="1"/>
      </left>
      <right style="thick">
        <color auto="1"/>
      </right>
      <top/>
      <bottom/>
      <diagonal/>
    </border>
  </borders>
  <cellStyleXfs count="5">
    <xf numFmtId="0" fontId="0" fillId="0" borderId="0"/>
    <xf numFmtId="0" fontId="2" fillId="0" borderId="0"/>
    <xf numFmtId="0" fontId="1" fillId="0" borderId="0"/>
    <xf numFmtId="9" fontId="1" fillId="0" borderId="0" applyFont="0" applyFill="0" applyBorder="0" applyAlignment="0" applyProtection="0"/>
    <xf numFmtId="0" fontId="23" fillId="0" borderId="0" applyNumberFormat="0" applyFill="0" applyBorder="0" applyAlignment="0" applyProtection="0"/>
  </cellStyleXfs>
  <cellXfs count="112">
    <xf numFmtId="0" fontId="0" fillId="0" borderId="0" xfId="0"/>
    <xf numFmtId="0" fontId="3" fillId="0" borderId="0" xfId="1" applyFont="1"/>
    <xf numFmtId="0" fontId="6" fillId="0" borderId="1" xfId="1" applyFont="1" applyBorder="1"/>
    <xf numFmtId="0" fontId="6" fillId="0" borderId="1" xfId="1" applyFont="1" applyBorder="1" applyAlignment="1">
      <alignment horizontal="center"/>
    </xf>
    <xf numFmtId="0" fontId="6" fillId="0" borderId="0" xfId="1" applyFont="1" applyAlignment="1">
      <alignment horizontal="center"/>
    </xf>
    <xf numFmtId="0" fontId="10" fillId="0" borderId="0" xfId="1" applyFont="1" applyAlignment="1">
      <alignment horizontal="center" wrapText="1"/>
    </xf>
    <xf numFmtId="0" fontId="12" fillId="0" borderId="0" xfId="1" applyFont="1"/>
    <xf numFmtId="0" fontId="11" fillId="0" borderId="0" xfId="0" applyFont="1"/>
    <xf numFmtId="0" fontId="13" fillId="0" borderId="0" xfId="1" applyFont="1"/>
    <xf numFmtId="0" fontId="15" fillId="0" borderId="0" xfId="2" applyFont="1" applyBorder="1" applyAlignment="1" applyProtection="1">
      <alignment horizontal="left"/>
    </xf>
    <xf numFmtId="0" fontId="16" fillId="0" borderId="0" xfId="1" applyFont="1"/>
    <xf numFmtId="0" fontId="10" fillId="0" borderId="0" xfId="1" applyFont="1"/>
    <xf numFmtId="0" fontId="16" fillId="0" borderId="0" xfId="1" applyFont="1" applyAlignment="1">
      <alignment horizontal="center"/>
    </xf>
    <xf numFmtId="0" fontId="14" fillId="0" borderId="0" xfId="1" applyFont="1" applyAlignment="1">
      <alignment horizontal="center"/>
    </xf>
    <xf numFmtId="0" fontId="16" fillId="0" borderId="0" xfId="1" applyFont="1" applyAlignment="1">
      <alignment horizontal="center"/>
    </xf>
    <xf numFmtId="0" fontId="16" fillId="0" borderId="1" xfId="1" applyFont="1" applyBorder="1"/>
    <xf numFmtId="38" fontId="14" fillId="0" borderId="0" xfId="1" applyNumberFormat="1" applyFont="1" applyBorder="1"/>
    <xf numFmtId="38" fontId="17" fillId="0" borderId="0" xfId="1" applyNumberFormat="1" applyFont="1" applyBorder="1"/>
    <xf numFmtId="0" fontId="14" fillId="0" borderId="0" xfId="1" applyFont="1"/>
    <xf numFmtId="3" fontId="10" fillId="0" borderId="0" xfId="1" applyNumberFormat="1" applyFont="1"/>
    <xf numFmtId="4" fontId="10" fillId="0" borderId="0" xfId="1" applyNumberFormat="1" applyFont="1"/>
    <xf numFmtId="0" fontId="3" fillId="0" borderId="0" xfId="1" applyFont="1" applyAlignment="1">
      <alignment horizontal="center"/>
    </xf>
    <xf numFmtId="164" fontId="7" fillId="0" borderId="3" xfId="1" applyNumberFormat="1" applyFont="1" applyBorder="1" applyProtection="1">
      <protection locked="0"/>
    </xf>
    <xf numFmtId="0" fontId="18" fillId="0" borderId="0" xfId="1" applyFont="1" applyAlignment="1">
      <alignment horizontal="center"/>
    </xf>
    <xf numFmtId="164" fontId="11" fillId="0" borderId="0" xfId="0" applyNumberFormat="1" applyFont="1"/>
    <xf numFmtId="0" fontId="6" fillId="0" borderId="0" xfId="1" applyFont="1" applyBorder="1" applyAlignment="1">
      <alignment horizontal="center"/>
    </xf>
    <xf numFmtId="38" fontId="5" fillId="0" borderId="0" xfId="1" applyNumberFormat="1" applyFont="1" applyBorder="1" applyProtection="1">
      <protection locked="0"/>
    </xf>
    <xf numFmtId="164" fontId="5" fillId="0" borderId="0" xfId="0" applyNumberFormat="1" applyFont="1"/>
    <xf numFmtId="0" fontId="3" fillId="0" borderId="0" xfId="1" applyFont="1" applyBorder="1" applyAlignment="1">
      <alignment horizontal="center"/>
    </xf>
    <xf numFmtId="0" fontId="5" fillId="0" borderId="0" xfId="1" applyFont="1" applyBorder="1"/>
    <xf numFmtId="0" fontId="1" fillId="0" borderId="0" xfId="0" applyFont="1"/>
    <xf numFmtId="0" fontId="1" fillId="0" borderId="0" xfId="1" applyFont="1"/>
    <xf numFmtId="165" fontId="5" fillId="0" borderId="0" xfId="0" applyNumberFormat="1" applyFont="1"/>
    <xf numFmtId="0" fontId="5" fillId="0" borderId="0" xfId="0" applyFont="1"/>
    <xf numFmtId="0" fontId="5" fillId="0" borderId="0" xfId="1" applyFont="1"/>
    <xf numFmtId="4" fontId="11" fillId="0" borderId="0" xfId="0" applyNumberFormat="1" applyFont="1"/>
    <xf numFmtId="1" fontId="20" fillId="0" borderId="3" xfId="3" applyNumberFormat="1" applyFont="1" applyBorder="1" applyProtection="1"/>
    <xf numFmtId="0" fontId="1" fillId="0" borderId="0" xfId="0" applyFont="1" applyAlignment="1">
      <alignment horizontal="center"/>
    </xf>
    <xf numFmtId="0" fontId="21" fillId="0" borderId="0" xfId="1" applyFont="1" applyAlignment="1">
      <alignment horizontal="center"/>
    </xf>
    <xf numFmtId="38" fontId="20" fillId="0" borderId="8" xfId="1" applyNumberFormat="1" applyFont="1" applyBorder="1" applyProtection="1">
      <protection locked="0"/>
    </xf>
    <xf numFmtId="2" fontId="20" fillId="0" borderId="9" xfId="3" applyNumberFormat="1" applyFont="1" applyBorder="1" applyProtection="1">
      <protection locked="0"/>
    </xf>
    <xf numFmtId="38" fontId="5" fillId="0" borderId="7" xfId="1" applyNumberFormat="1" applyFont="1" applyBorder="1" applyProtection="1">
      <protection locked="0"/>
    </xf>
    <xf numFmtId="164" fontId="5" fillId="0" borderId="3" xfId="1" applyNumberFormat="1" applyFont="1" applyBorder="1" applyProtection="1"/>
    <xf numFmtId="38" fontId="14" fillId="0" borderId="11" xfId="1" applyNumberFormat="1" applyFont="1" applyBorder="1" applyProtection="1"/>
    <xf numFmtId="38" fontId="14" fillId="0" borderId="12" xfId="1" applyNumberFormat="1" applyFont="1" applyBorder="1" applyProtection="1"/>
    <xf numFmtId="164" fontId="4" fillId="0" borderId="10" xfId="1" applyNumberFormat="1" applyFont="1" applyBorder="1" applyProtection="1"/>
    <xf numFmtId="0" fontId="5" fillId="0" borderId="0" xfId="2" applyFont="1" applyAlignment="1">
      <alignment horizontal="center"/>
    </xf>
    <xf numFmtId="38" fontId="5" fillId="0" borderId="7" xfId="1" applyNumberFormat="1" applyFont="1" applyBorder="1" applyProtection="1"/>
    <xf numFmtId="2" fontId="5" fillId="0" borderId="7" xfId="3" applyNumberFormat="1" applyFont="1" applyBorder="1" applyProtection="1"/>
    <xf numFmtId="164" fontId="3" fillId="0" borderId="7" xfId="1" applyNumberFormat="1" applyFont="1" applyBorder="1" applyAlignment="1">
      <alignment horizontal="right"/>
    </xf>
    <xf numFmtId="165" fontId="3" fillId="0" borderId="7" xfId="1" applyNumberFormat="1" applyFont="1" applyBorder="1" applyAlignment="1">
      <alignment horizontal="center"/>
    </xf>
    <xf numFmtId="165" fontId="5" fillId="0" borderId="7" xfId="1" applyNumberFormat="1" applyFont="1" applyBorder="1" applyAlignment="1">
      <alignment horizontal="right"/>
    </xf>
    <xf numFmtId="0" fontId="5" fillId="0" borderId="13" xfId="0" applyFont="1" applyBorder="1" applyAlignment="1">
      <alignment horizontal="center"/>
    </xf>
    <xf numFmtId="165" fontId="5" fillId="0" borderId="13" xfId="0" applyNumberFormat="1" applyFont="1" applyBorder="1"/>
    <xf numFmtId="38" fontId="20" fillId="0" borderId="2" xfId="1" applyNumberFormat="1" applyFont="1" applyBorder="1" applyProtection="1">
      <protection locked="0"/>
    </xf>
    <xf numFmtId="2" fontId="20" fillId="0" borderId="3" xfId="3" applyNumberFormat="1" applyFont="1" applyBorder="1" applyProtection="1">
      <protection locked="0"/>
    </xf>
    <xf numFmtId="0" fontId="20" fillId="0" borderId="0" xfId="1" applyFont="1" applyProtection="1">
      <protection locked="0"/>
    </xf>
    <xf numFmtId="38" fontId="14" fillId="0" borderId="0" xfId="1" applyNumberFormat="1" applyFont="1" applyBorder="1" applyProtection="1"/>
    <xf numFmtId="164" fontId="7" fillId="0" borderId="0" xfId="1" applyNumberFormat="1" applyFont="1" applyBorder="1" applyProtection="1">
      <protection locked="0"/>
    </xf>
    <xf numFmtId="164" fontId="5" fillId="0" borderId="0" xfId="1" applyNumberFormat="1" applyFont="1" applyBorder="1" applyProtection="1"/>
    <xf numFmtId="2" fontId="5" fillId="0" borderId="0" xfId="3" applyNumberFormat="1" applyFont="1" applyBorder="1" applyProtection="1">
      <protection locked="0"/>
    </xf>
    <xf numFmtId="38" fontId="20" fillId="0" borderId="3" xfId="1" applyNumberFormat="1" applyFont="1" applyBorder="1" applyProtection="1">
      <protection locked="0"/>
    </xf>
    <xf numFmtId="0" fontId="22" fillId="0" borderId="0" xfId="1" applyFont="1" applyProtection="1">
      <protection locked="0"/>
    </xf>
    <xf numFmtId="0" fontId="16" fillId="0" borderId="0" xfId="1" applyFont="1" applyBorder="1"/>
    <xf numFmtId="0" fontId="5" fillId="0" borderId="0" xfId="1" applyFont="1" applyProtection="1">
      <protection locked="0"/>
    </xf>
    <xf numFmtId="2" fontId="20" fillId="0" borderId="7" xfId="3" applyNumberFormat="1" applyFont="1" applyBorder="1" applyProtection="1">
      <protection locked="0"/>
    </xf>
    <xf numFmtId="165" fontId="7" fillId="0" borderId="3" xfId="1" applyNumberFormat="1" applyFont="1" applyBorder="1" applyProtection="1">
      <protection locked="0"/>
    </xf>
    <xf numFmtId="38" fontId="20" fillId="0" borderId="7" xfId="1" applyNumberFormat="1" applyFont="1" applyBorder="1" applyProtection="1">
      <protection locked="0"/>
    </xf>
    <xf numFmtId="40" fontId="5" fillId="0" borderId="7" xfId="1" applyNumberFormat="1" applyFont="1" applyBorder="1" applyProtection="1">
      <protection locked="0"/>
    </xf>
    <xf numFmtId="165" fontId="7" fillId="0" borderId="5" xfId="1" applyNumberFormat="1" applyFont="1" applyBorder="1" applyProtection="1">
      <protection locked="0"/>
    </xf>
    <xf numFmtId="164" fontId="5" fillId="0" borderId="0" xfId="1" applyNumberFormat="1" applyFont="1" applyBorder="1" applyProtection="1">
      <protection locked="0"/>
    </xf>
    <xf numFmtId="0" fontId="3" fillId="0" borderId="0" xfId="1" applyFont="1" applyAlignment="1">
      <alignment horizontal="center"/>
    </xf>
    <xf numFmtId="0" fontId="16" fillId="0" borderId="0" xfId="1" applyFont="1" applyAlignment="1">
      <alignment horizontal="center"/>
    </xf>
    <xf numFmtId="165" fontId="5" fillId="0" borderId="0" xfId="1" applyNumberFormat="1" applyFont="1" applyBorder="1" applyProtection="1"/>
    <xf numFmtId="164" fontId="5" fillId="0" borderId="7" xfId="1" applyNumberFormat="1" applyFont="1" applyBorder="1" applyProtection="1">
      <protection locked="0"/>
    </xf>
    <xf numFmtId="0" fontId="3" fillId="0" borderId="0" xfId="1" applyFont="1" applyBorder="1"/>
    <xf numFmtId="166" fontId="14" fillId="0" borderId="0" xfId="1" applyNumberFormat="1" applyFont="1" applyBorder="1" applyProtection="1"/>
    <xf numFmtId="166" fontId="5" fillId="0" borderId="0" xfId="1" applyNumberFormat="1" applyFont="1" applyBorder="1" applyProtection="1"/>
    <xf numFmtId="166" fontId="14" fillId="0" borderId="14" xfId="1" applyNumberFormat="1" applyFont="1" applyBorder="1" applyProtection="1"/>
    <xf numFmtId="164" fontId="1" fillId="0" borderId="13" xfId="0" applyNumberFormat="1" applyFont="1" applyBorder="1"/>
    <xf numFmtId="2" fontId="5" fillId="0" borderId="11" xfId="3" applyNumberFormat="1" applyFont="1" applyBorder="1" applyProtection="1">
      <protection locked="0"/>
    </xf>
    <xf numFmtId="0" fontId="3" fillId="0" borderId="16" xfId="1" applyFont="1" applyBorder="1" applyAlignment="1">
      <alignment horizontal="center"/>
    </xf>
    <xf numFmtId="0" fontId="5" fillId="0" borderId="16" xfId="1" applyFont="1" applyBorder="1"/>
    <xf numFmtId="164" fontId="1" fillId="0" borderId="16" xfId="0" applyNumberFormat="1" applyFont="1" applyBorder="1"/>
    <xf numFmtId="165" fontId="5" fillId="0" borderId="15" xfId="0" applyNumberFormat="1" applyFont="1" applyBorder="1"/>
    <xf numFmtId="3" fontId="3" fillId="0" borderId="16" xfId="1" applyNumberFormat="1" applyFont="1" applyBorder="1"/>
    <xf numFmtId="164" fontId="11" fillId="0" borderId="16" xfId="0" applyNumberFormat="1" applyFont="1" applyBorder="1"/>
    <xf numFmtId="38" fontId="20" fillId="0" borderId="0" xfId="1" applyNumberFormat="1" applyFont="1" applyBorder="1" applyProtection="1">
      <protection locked="0"/>
    </xf>
    <xf numFmtId="2" fontId="20" fillId="0" borderId="0" xfId="3" applyNumberFormat="1" applyFont="1" applyBorder="1" applyProtection="1">
      <protection locked="0"/>
    </xf>
    <xf numFmtId="40" fontId="5" fillId="0" borderId="0" xfId="1" applyNumberFormat="1" applyFont="1" applyBorder="1" applyProtection="1">
      <protection locked="0"/>
    </xf>
    <xf numFmtId="0" fontId="0" fillId="0" borderId="0" xfId="0" applyBorder="1" applyAlignment="1"/>
    <xf numFmtId="165" fontId="7" fillId="0" borderId="6" xfId="1" applyNumberFormat="1" applyFont="1" applyBorder="1" applyProtection="1">
      <protection locked="0"/>
    </xf>
    <xf numFmtId="165" fontId="7" fillId="0" borderId="7" xfId="1" applyNumberFormat="1" applyFont="1" applyBorder="1" applyProtection="1">
      <protection locked="0"/>
    </xf>
    <xf numFmtId="0" fontId="1" fillId="0" borderId="0" xfId="0" applyFont="1" applyAlignment="1">
      <alignment wrapText="1"/>
    </xf>
    <xf numFmtId="0" fontId="0" fillId="0" borderId="0" xfId="0" applyAlignment="1">
      <alignment wrapText="1"/>
    </xf>
    <xf numFmtId="0" fontId="24" fillId="0" borderId="0" xfId="0" applyFont="1" applyAlignment="1">
      <alignment vertical="center"/>
    </xf>
    <xf numFmtId="0" fontId="25" fillId="0" borderId="0" xfId="0" applyFont="1" applyAlignment="1">
      <alignment vertical="center" wrapText="1"/>
    </xf>
    <xf numFmtId="0" fontId="25" fillId="0" borderId="0" xfId="0" applyFont="1" applyAlignment="1">
      <alignment vertical="center"/>
    </xf>
    <xf numFmtId="0" fontId="26" fillId="0" borderId="0" xfId="4" applyFont="1" applyAlignment="1">
      <alignment vertical="center" wrapText="1"/>
    </xf>
    <xf numFmtId="0" fontId="3" fillId="0" borderId="0" xfId="1" applyFont="1" applyAlignment="1">
      <alignment horizontal="center"/>
    </xf>
    <xf numFmtId="0" fontId="0" fillId="0" borderId="0" xfId="0" applyAlignment="1">
      <alignment horizontal="center"/>
    </xf>
    <xf numFmtId="0" fontId="0" fillId="0" borderId="0" xfId="0" applyAlignment="1"/>
    <xf numFmtId="0" fontId="5" fillId="0" borderId="0" xfId="1" applyFont="1" applyAlignment="1">
      <alignment horizontal="left"/>
    </xf>
    <xf numFmtId="0" fontId="5" fillId="0" borderId="0" xfId="0" applyFont="1" applyAlignment="1">
      <alignment horizontal="left"/>
    </xf>
    <xf numFmtId="0" fontId="16" fillId="0" borderId="0" xfId="1" applyFont="1" applyAlignment="1">
      <alignment horizontal="center"/>
    </xf>
    <xf numFmtId="0" fontId="19" fillId="0" borderId="4" xfId="0" applyFont="1" applyBorder="1" applyAlignment="1" applyProtection="1">
      <alignment horizontal="left"/>
      <protection locked="0"/>
    </xf>
    <xf numFmtId="0" fontId="19" fillId="0" borderId="6" xfId="0" applyFont="1" applyBorder="1" applyAlignment="1" applyProtection="1">
      <alignment horizontal="left"/>
      <protection locked="0"/>
    </xf>
    <xf numFmtId="0" fontId="19" fillId="0" borderId="5" xfId="0" applyFont="1" applyBorder="1" applyAlignment="1" applyProtection="1">
      <alignment horizontal="left"/>
      <protection locked="0"/>
    </xf>
    <xf numFmtId="0" fontId="5" fillId="0" borderId="0" xfId="0" applyFont="1" applyAlignment="1">
      <alignment horizontal="right"/>
    </xf>
    <xf numFmtId="0" fontId="8" fillId="0" borderId="4" xfId="2" applyFont="1" applyBorder="1" applyAlignment="1" applyProtection="1">
      <alignment horizontal="left"/>
    </xf>
    <xf numFmtId="0" fontId="0" fillId="0" borderId="6" xfId="0" applyBorder="1" applyAlignment="1">
      <alignment horizontal="left"/>
    </xf>
    <xf numFmtId="0" fontId="0" fillId="0" borderId="5" xfId="0" applyBorder="1" applyAlignment="1">
      <alignment horizontal="left"/>
    </xf>
  </cellXfs>
  <cellStyles count="5">
    <cellStyle name="Hyperlink" xfId="4" builtinId="8"/>
    <cellStyle name="Normal" xfId="0" builtinId="0"/>
    <cellStyle name="Normal_Sheet1" xfId="1" xr:uid="{00000000-0005-0000-0000-000002000000}"/>
    <cellStyle name="Normal_Sheet1_1" xfId="2" xr:uid="{00000000-0005-0000-0000-000003000000}"/>
    <cellStyle name="Percent" xfId="3"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0</xdr:colOff>
      <xdr:row>3</xdr:row>
      <xdr:rowOff>0</xdr:rowOff>
    </xdr:from>
    <xdr:to>
      <xdr:col>14</xdr:col>
      <xdr:colOff>32657</xdr:colOff>
      <xdr:row>5</xdr:row>
      <xdr:rowOff>4536</xdr:rowOff>
    </xdr:to>
    <xdr:pic>
      <xdr:nvPicPr>
        <xdr:cNvPr id="2" name="Picture 1" descr="TAMAgEXT">
          <a:extLst>
            <a:ext uri="{FF2B5EF4-FFF2-40B4-BE49-F238E27FC236}">
              <a16:creationId xmlns:a16="http://schemas.microsoft.com/office/drawing/2014/main" id="{3BBADCEA-4D59-4DAB-9465-22D67FE354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9786" y="582386"/>
          <a:ext cx="1856014" cy="390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inar.unl.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1"/>
  <sheetViews>
    <sheetView tabSelected="1" workbookViewId="0">
      <selection activeCell="A14" sqref="A14"/>
    </sheetView>
  </sheetViews>
  <sheetFormatPr defaultColWidth="9.25" defaultRowHeight="15"/>
  <cols>
    <col min="1" max="1" width="3.25" style="7" customWidth="1"/>
    <col min="2" max="2" width="25.5625" style="7" customWidth="1"/>
    <col min="3" max="3" width="3.25" style="7" customWidth="1"/>
    <col min="4" max="4" width="9.25" style="7"/>
    <col min="5" max="6" width="8.875" style="7" customWidth="1"/>
    <col min="7" max="7" width="10.125" style="7" customWidth="1"/>
    <col min="8" max="8" width="7.4375" style="7" customWidth="1"/>
    <col min="9" max="9" width="10" style="7" customWidth="1"/>
    <col min="10" max="10" width="8.0625" style="7" customWidth="1"/>
    <col min="11" max="11" width="13.4375" style="7" customWidth="1"/>
    <col min="12" max="12" width="9.6875" style="7" bestFit="1" customWidth="1"/>
    <col min="13" max="13" width="11.6875" style="7" customWidth="1"/>
    <col min="14" max="16384" width="9.25" style="7"/>
  </cols>
  <sheetData>
    <row r="1" spans="1:11" ht="15.45">
      <c r="A1" s="5"/>
      <c r="B1" s="99" t="s">
        <v>46</v>
      </c>
      <c r="C1" s="99"/>
      <c r="D1" s="99"/>
      <c r="E1" s="99"/>
      <c r="F1" s="99"/>
      <c r="G1" s="99"/>
      <c r="H1" s="100"/>
      <c r="I1" s="101"/>
      <c r="J1" s="101"/>
      <c r="K1" s="101"/>
    </row>
    <row r="2" spans="1:11">
      <c r="A2" s="6"/>
      <c r="B2" s="6"/>
      <c r="C2" s="6"/>
      <c r="D2" s="6"/>
      <c r="E2" s="6"/>
      <c r="F2" s="6"/>
      <c r="G2" s="6"/>
      <c r="H2" s="6"/>
      <c r="I2" s="6"/>
      <c r="J2" s="6"/>
    </row>
    <row r="3" spans="1:11" ht="15.45">
      <c r="A3" s="8"/>
      <c r="B3" s="46" t="s">
        <v>24</v>
      </c>
      <c r="C3" s="109" t="s">
        <v>48</v>
      </c>
      <c r="D3" s="110"/>
      <c r="E3" s="111"/>
      <c r="F3" s="90"/>
      <c r="G3" s="108" t="s">
        <v>25</v>
      </c>
      <c r="H3" s="108"/>
      <c r="I3" s="36">
        <v>2018</v>
      </c>
      <c r="J3" s="9"/>
      <c r="K3" s="37" t="s">
        <v>19</v>
      </c>
    </row>
    <row r="4" spans="1:11">
      <c r="A4" s="6"/>
      <c r="B4" s="10"/>
      <c r="C4" s="10"/>
      <c r="D4" s="10"/>
      <c r="E4" s="10"/>
      <c r="F4" s="10"/>
      <c r="G4" s="10"/>
      <c r="H4" s="10"/>
      <c r="I4" s="10"/>
      <c r="J4" s="6"/>
      <c r="K4" s="37" t="s">
        <v>41</v>
      </c>
    </row>
    <row r="5" spans="1:11" ht="15.45">
      <c r="A5" s="6"/>
      <c r="B5" s="11" t="s">
        <v>3</v>
      </c>
      <c r="C5" s="10"/>
      <c r="D5" s="12"/>
      <c r="E5" s="13"/>
      <c r="F5" s="12"/>
      <c r="G5" s="14"/>
      <c r="H5" s="12"/>
      <c r="I5" s="14"/>
      <c r="J5" s="21" t="s">
        <v>8</v>
      </c>
      <c r="K5" s="32">
        <f>K6*12</f>
        <v>240</v>
      </c>
    </row>
    <row r="6" spans="1:11" ht="15.45">
      <c r="A6" s="6"/>
      <c r="B6" s="11"/>
      <c r="C6" s="10"/>
      <c r="D6" s="72"/>
      <c r="E6" s="13"/>
      <c r="F6" s="72"/>
      <c r="G6" s="72"/>
      <c r="H6" s="72"/>
      <c r="I6" s="72"/>
      <c r="J6" s="71" t="s">
        <v>11</v>
      </c>
      <c r="K6" s="73">
        <f>J12</f>
        <v>20</v>
      </c>
    </row>
    <row r="7" spans="1:11">
      <c r="A7" s="8"/>
      <c r="B7" s="10"/>
      <c r="C7" s="10"/>
      <c r="D7" s="12"/>
      <c r="E7" s="104"/>
      <c r="F7" s="104"/>
      <c r="G7" s="25" t="s">
        <v>21</v>
      </c>
      <c r="H7" s="12"/>
      <c r="I7" s="38" t="s">
        <v>27</v>
      </c>
      <c r="J7" s="6"/>
      <c r="K7" s="38" t="s">
        <v>16</v>
      </c>
    </row>
    <row r="8" spans="1:11" ht="15.45" thickBot="1">
      <c r="A8" s="8"/>
      <c r="B8" s="2" t="s">
        <v>12</v>
      </c>
      <c r="C8" s="15"/>
      <c r="D8" s="3" t="s">
        <v>4</v>
      </c>
      <c r="E8" s="4" t="s">
        <v>5</v>
      </c>
      <c r="F8" s="25" t="s">
        <v>6</v>
      </c>
      <c r="G8" s="25" t="s">
        <v>20</v>
      </c>
      <c r="H8" s="4" t="s">
        <v>7</v>
      </c>
      <c r="I8" s="38" t="s">
        <v>28</v>
      </c>
      <c r="J8" s="4" t="s">
        <v>11</v>
      </c>
      <c r="K8" s="38" t="s">
        <v>26</v>
      </c>
    </row>
    <row r="9" spans="1:11" ht="15.45" thickBot="1">
      <c r="A9" s="8"/>
      <c r="B9" s="56" t="s">
        <v>0</v>
      </c>
      <c r="C9" s="10"/>
      <c r="D9" s="54">
        <v>700</v>
      </c>
      <c r="E9" s="55">
        <v>20</v>
      </c>
      <c r="F9" s="43">
        <f t="shared" ref="F9:F11" si="0">IF(E9=0,0,D9/E9)</f>
        <v>35</v>
      </c>
      <c r="G9" s="44">
        <f>F9*12</f>
        <v>420</v>
      </c>
      <c r="H9" s="91">
        <v>8</v>
      </c>
      <c r="I9" s="45">
        <f>D9*H9</f>
        <v>5600</v>
      </c>
      <c r="J9" s="69">
        <v>20</v>
      </c>
      <c r="K9" s="24">
        <f>G9*J9</f>
        <v>8400</v>
      </c>
    </row>
    <row r="10" spans="1:11" ht="15.45" thickBot="1">
      <c r="A10" s="8"/>
      <c r="B10" s="56" t="s">
        <v>1</v>
      </c>
      <c r="C10" s="10"/>
      <c r="D10" s="54">
        <v>200</v>
      </c>
      <c r="E10" s="55">
        <v>15</v>
      </c>
      <c r="F10" s="43">
        <f t="shared" si="0"/>
        <v>13.333333333333334</v>
      </c>
      <c r="G10" s="44">
        <f t="shared" ref="G10:G11" si="1">F10*12</f>
        <v>160</v>
      </c>
      <c r="H10" s="91">
        <v>12</v>
      </c>
      <c r="I10" s="45">
        <f t="shared" ref="I10:I11" si="2">D10*H10</f>
        <v>2400</v>
      </c>
      <c r="J10" s="69">
        <v>20</v>
      </c>
      <c r="K10" s="24">
        <f t="shared" ref="K10:K11" si="3">G10*J10</f>
        <v>3200</v>
      </c>
    </row>
    <row r="11" spans="1:11">
      <c r="A11" s="8"/>
      <c r="B11" s="56" t="s">
        <v>2</v>
      </c>
      <c r="C11" s="10"/>
      <c r="D11" s="39">
        <v>100</v>
      </c>
      <c r="E11" s="40">
        <v>8</v>
      </c>
      <c r="F11" s="43">
        <f t="shared" si="0"/>
        <v>12.5</v>
      </c>
      <c r="G11" s="44">
        <f t="shared" si="1"/>
        <v>150</v>
      </c>
      <c r="H11" s="92">
        <v>25</v>
      </c>
      <c r="I11" s="45">
        <f t="shared" si="2"/>
        <v>2500</v>
      </c>
      <c r="J11" s="69">
        <v>20</v>
      </c>
      <c r="K11" s="24">
        <f t="shared" si="3"/>
        <v>3000</v>
      </c>
    </row>
    <row r="12" spans="1:11" ht="15.45">
      <c r="A12" s="8"/>
      <c r="B12" s="1" t="s">
        <v>29</v>
      </c>
      <c r="C12" s="10"/>
      <c r="D12" s="47">
        <f>SUM(D9:D11)</f>
        <v>1000</v>
      </c>
      <c r="E12" s="48">
        <f t="shared" ref="E12" si="4">IF(F12=0,0,D12/F12)</f>
        <v>16.43835616438356</v>
      </c>
      <c r="F12" s="47">
        <f>SUM(F9:F11)</f>
        <v>60.833333333333336</v>
      </c>
      <c r="G12" s="47">
        <f>SUM(G9:G11)</f>
        <v>730</v>
      </c>
      <c r="H12" s="50">
        <f>IF(D12=0,0,I12/D12)</f>
        <v>10.5</v>
      </c>
      <c r="I12" s="49">
        <f>SUM(I9:I11)</f>
        <v>10500</v>
      </c>
      <c r="J12" s="51">
        <f>IF(G12=0,0,K12/G12)</f>
        <v>20</v>
      </c>
      <c r="K12" s="49">
        <f>SUM(K9:K11)</f>
        <v>14600</v>
      </c>
    </row>
    <row r="13" spans="1:11">
      <c r="A13" s="8"/>
      <c r="B13" s="10"/>
      <c r="C13" s="10"/>
      <c r="D13" s="16"/>
      <c r="E13" s="17"/>
      <c r="F13" s="16"/>
      <c r="G13" s="16"/>
      <c r="H13" s="17"/>
      <c r="I13" s="17"/>
      <c r="J13" s="6"/>
    </row>
    <row r="14" spans="1:11" ht="15.45">
      <c r="A14" s="6"/>
      <c r="B14" s="1" t="s">
        <v>35</v>
      </c>
      <c r="C14" s="10"/>
      <c r="D14" s="18"/>
      <c r="E14" s="18"/>
      <c r="F14" s="18"/>
      <c r="G14" s="18"/>
      <c r="H14" s="10"/>
      <c r="I14" s="10"/>
      <c r="J14" s="6"/>
    </row>
    <row r="15" spans="1:11" ht="15.45">
      <c r="A15" s="8"/>
      <c r="B15" s="10"/>
      <c r="C15" s="10"/>
      <c r="D15" s="75" t="s">
        <v>33</v>
      </c>
      <c r="E15" s="102" t="s">
        <v>34</v>
      </c>
      <c r="F15" s="103"/>
      <c r="G15" s="103"/>
      <c r="H15" s="13"/>
      <c r="I15" s="13"/>
      <c r="J15" s="6"/>
      <c r="K15" s="38" t="s">
        <v>16</v>
      </c>
    </row>
    <row r="16" spans="1:11">
      <c r="A16" s="8"/>
      <c r="B16" s="30" t="s">
        <v>39</v>
      </c>
      <c r="C16" s="10"/>
      <c r="D16" s="25" t="s">
        <v>4</v>
      </c>
      <c r="E16" s="4" t="s">
        <v>5</v>
      </c>
      <c r="F16" s="25" t="s">
        <v>6</v>
      </c>
      <c r="G16" s="25" t="s">
        <v>10</v>
      </c>
      <c r="H16" s="4" t="s">
        <v>7</v>
      </c>
      <c r="I16" s="23" t="s">
        <v>9</v>
      </c>
      <c r="J16" s="4" t="s">
        <v>11</v>
      </c>
      <c r="K16" s="38" t="s">
        <v>17</v>
      </c>
    </row>
    <row r="17" spans="1:13" ht="15.45">
      <c r="A17" s="8"/>
      <c r="B17" s="62" t="s">
        <v>37</v>
      </c>
      <c r="C17" s="63"/>
      <c r="D17" s="67">
        <v>100</v>
      </c>
      <c r="E17" s="65">
        <v>12</v>
      </c>
      <c r="F17" s="76">
        <f>IF(E17=0,0,D17/E17)</f>
        <v>8.3333333333333339</v>
      </c>
      <c r="G17" s="44">
        <f t="shared" ref="G17" si="5">F17*12</f>
        <v>100</v>
      </c>
      <c r="H17" s="66">
        <v>30</v>
      </c>
      <c r="I17" s="42">
        <f>D17*H17</f>
        <v>3000</v>
      </c>
      <c r="J17" s="22">
        <v>20</v>
      </c>
      <c r="K17" s="24">
        <f>D17*H17+G17*J17</f>
        <v>5000</v>
      </c>
    </row>
    <row r="18" spans="1:13" ht="15.45">
      <c r="A18" s="8"/>
      <c r="B18" s="62" t="s">
        <v>38</v>
      </c>
      <c r="C18" s="10"/>
      <c r="D18" s="87">
        <v>0</v>
      </c>
      <c r="E18" s="88">
        <v>0</v>
      </c>
      <c r="F18" s="78">
        <f>IF(E18=0,0,D18/E18)</f>
        <v>0</v>
      </c>
      <c r="G18" s="44">
        <f t="shared" ref="G18" si="6">F18*12</f>
        <v>0</v>
      </c>
      <c r="H18" s="66">
        <v>0</v>
      </c>
      <c r="I18" s="42">
        <f>D18*H18</f>
        <v>0</v>
      </c>
      <c r="J18" s="22">
        <v>0</v>
      </c>
      <c r="K18" s="24">
        <f>D18*H18+G18*J18</f>
        <v>0</v>
      </c>
    </row>
    <row r="19" spans="1:13" ht="15.45">
      <c r="A19" s="8"/>
      <c r="B19" s="64" t="s">
        <v>32</v>
      </c>
      <c r="C19" s="10"/>
      <c r="D19" s="41">
        <f>D17+D18</f>
        <v>100</v>
      </c>
      <c r="E19" s="68">
        <f>IF(F19=0,0,D19/F19)</f>
        <v>12</v>
      </c>
      <c r="F19" s="77">
        <f>F17+F18</f>
        <v>8.3333333333333339</v>
      </c>
      <c r="G19" s="41">
        <f>G17+G18</f>
        <v>100</v>
      </c>
      <c r="H19" s="58"/>
      <c r="I19" s="41">
        <f>I17+I18</f>
        <v>3000</v>
      </c>
      <c r="J19" s="70"/>
      <c r="K19" s="74">
        <f>K17+K18</f>
        <v>5000</v>
      </c>
    </row>
    <row r="20" spans="1:13" ht="15.45">
      <c r="A20" s="8"/>
      <c r="B20" s="64"/>
      <c r="C20" s="10"/>
      <c r="D20" s="26"/>
      <c r="E20" s="89"/>
      <c r="F20" s="77"/>
      <c r="G20" s="26"/>
      <c r="H20" s="58"/>
      <c r="I20" s="26"/>
      <c r="J20" s="70"/>
      <c r="K20" s="70"/>
    </row>
    <row r="21" spans="1:13" ht="15.45">
      <c r="A21" s="8"/>
      <c r="B21" s="1" t="s">
        <v>36</v>
      </c>
      <c r="C21" s="10"/>
      <c r="D21" s="61">
        <v>200</v>
      </c>
      <c r="E21" s="80"/>
      <c r="F21" s="26"/>
      <c r="G21" s="57"/>
      <c r="H21" s="66">
        <v>40</v>
      </c>
      <c r="I21" s="59"/>
      <c r="J21" s="58"/>
      <c r="K21" s="27">
        <f>D21*H21</f>
        <v>8000</v>
      </c>
    </row>
    <row r="22" spans="1:13" ht="15.45">
      <c r="A22" s="8"/>
      <c r="B22" s="1"/>
      <c r="C22" s="10"/>
      <c r="D22" s="41"/>
      <c r="E22" s="60"/>
      <c r="F22" s="26"/>
      <c r="G22" s="26"/>
      <c r="H22" s="6"/>
      <c r="I22" s="6"/>
      <c r="J22" s="6"/>
    </row>
    <row r="23" spans="1:13" ht="15.45">
      <c r="A23" s="8"/>
      <c r="B23" s="1" t="s">
        <v>30</v>
      </c>
      <c r="C23" s="10"/>
      <c r="D23" s="28" t="s">
        <v>16</v>
      </c>
      <c r="E23" s="10"/>
      <c r="I23" s="23"/>
      <c r="J23" s="28" t="s">
        <v>16</v>
      </c>
      <c r="K23" s="28" t="s">
        <v>16</v>
      </c>
    </row>
    <row r="24" spans="1:13" ht="15.45">
      <c r="A24" s="6"/>
      <c r="B24" s="10"/>
      <c r="C24" s="34"/>
      <c r="D24" s="28" t="s">
        <v>23</v>
      </c>
      <c r="E24" s="29"/>
      <c r="H24" s="18"/>
      <c r="I24" s="31"/>
      <c r="J24" s="28" t="s">
        <v>22</v>
      </c>
      <c r="K24" s="28" t="s">
        <v>13</v>
      </c>
    </row>
    <row r="25" spans="1:13" ht="15.45">
      <c r="A25" s="6"/>
      <c r="B25" s="1" t="s">
        <v>15</v>
      </c>
      <c r="C25" s="11"/>
      <c r="D25" s="19">
        <f>D21+D19+D12</f>
        <v>1300</v>
      </c>
      <c r="E25" s="11"/>
      <c r="H25" s="18"/>
      <c r="I25" s="31"/>
      <c r="J25" s="19">
        <f>F18+F12</f>
        <v>60.833333333333336</v>
      </c>
      <c r="K25" s="19">
        <f>G18+G12</f>
        <v>730</v>
      </c>
      <c r="M25" s="30" t="s">
        <v>14</v>
      </c>
    </row>
    <row r="26" spans="1:13" ht="15.45">
      <c r="A26" s="6"/>
      <c r="B26" s="1" t="s">
        <v>18</v>
      </c>
      <c r="C26" s="11"/>
      <c r="D26" s="19"/>
      <c r="E26" s="11"/>
      <c r="F26" s="19"/>
      <c r="G26" s="19"/>
      <c r="H26" s="18"/>
      <c r="I26" s="31"/>
      <c r="J26" s="6"/>
      <c r="M26" s="30"/>
    </row>
    <row r="27" spans="1:13" ht="15.45">
      <c r="A27" s="6"/>
      <c r="B27" s="1"/>
      <c r="C27" s="11"/>
      <c r="D27" s="19"/>
      <c r="E27" s="11"/>
      <c r="F27" s="19"/>
      <c r="G27" s="85" t="s">
        <v>42</v>
      </c>
      <c r="H27" s="18"/>
      <c r="I27" s="81" t="s">
        <v>44</v>
      </c>
      <c r="J27" s="6"/>
      <c r="K27" s="52" t="s">
        <v>40</v>
      </c>
      <c r="L27" s="30"/>
      <c r="M27" s="30"/>
    </row>
    <row r="28" spans="1:13" ht="15.45">
      <c r="A28" s="6"/>
      <c r="B28" s="1" t="s">
        <v>43</v>
      </c>
      <c r="C28" s="11"/>
      <c r="D28" s="19"/>
      <c r="E28" s="11"/>
      <c r="F28" s="19"/>
      <c r="G28" s="82" t="s">
        <v>45</v>
      </c>
      <c r="H28" s="18"/>
      <c r="I28" s="82" t="s">
        <v>45</v>
      </c>
      <c r="J28" s="6"/>
      <c r="K28" s="52" t="s">
        <v>31</v>
      </c>
      <c r="M28" s="30"/>
    </row>
    <row r="29" spans="1:13" ht="15.45">
      <c r="A29" s="6"/>
      <c r="E29" s="33" t="s">
        <v>9</v>
      </c>
      <c r="G29" s="86">
        <f>K21</f>
        <v>8000</v>
      </c>
      <c r="H29" s="20"/>
      <c r="I29" s="83">
        <f>K21+K19+K12</f>
        <v>27600</v>
      </c>
      <c r="J29" s="6"/>
      <c r="K29" s="79">
        <f>K12+K18</f>
        <v>14600</v>
      </c>
      <c r="M29" s="35">
        <f>K12+K19+K21</f>
        <v>27600</v>
      </c>
    </row>
    <row r="30" spans="1:13" ht="15.45">
      <c r="E30" s="33" t="s">
        <v>7</v>
      </c>
      <c r="G30" s="84">
        <f>H21</f>
        <v>40</v>
      </c>
      <c r="I30" s="84">
        <f>IF(D25=0,0,I29/D25)</f>
        <v>21.23076923076923</v>
      </c>
      <c r="K30" s="53">
        <f>IF(D25=0,0,K29/D25)</f>
        <v>11.23076923076923</v>
      </c>
    </row>
    <row r="31" spans="1:13">
      <c r="B31" s="105" t="s">
        <v>47</v>
      </c>
      <c r="C31" s="106"/>
      <c r="D31" s="106"/>
      <c r="E31" s="106"/>
      <c r="F31" s="106"/>
      <c r="G31" s="106"/>
      <c r="H31" s="106"/>
      <c r="I31" s="106"/>
      <c r="J31" s="106"/>
      <c r="K31" s="107"/>
    </row>
  </sheetData>
  <sheetProtection sheet="1" objects="1" scenarios="1"/>
  <mergeCells count="6">
    <mergeCell ref="B1:K1"/>
    <mergeCell ref="E15:G15"/>
    <mergeCell ref="E7:F7"/>
    <mergeCell ref="B31:K31"/>
    <mergeCell ref="G3:H3"/>
    <mergeCell ref="C3:E3"/>
  </mergeCells>
  <phoneticPr fontId="9" type="noConversion"/>
  <pageMargins left="1" right="0.5" top="1" bottom="1" header="0.5" footer="0.5"/>
  <pageSetup scale="96" orientation="landscape" r:id="rId1"/>
  <headerFooter alignWithMargins="0">
    <oddFooter>&amp;L&amp;F&amp;R&amp;A</oddFooter>
  </headerFooter>
  <ignoredErrors>
    <ignoredError sqref="J1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04ED1-5096-41A2-A509-0BC4CA54B317}">
  <sheetPr>
    <pageSetUpPr fitToPage="1"/>
  </sheetPr>
  <dimension ref="B2:B24"/>
  <sheetViews>
    <sheetView topLeftCell="A16" workbookViewId="0">
      <selection activeCell="B22" sqref="B22"/>
    </sheetView>
  </sheetViews>
  <sheetFormatPr defaultRowHeight="15"/>
  <cols>
    <col min="1" max="1" width="4.3125" customWidth="1"/>
    <col min="2" max="2" width="61.5625" customWidth="1"/>
  </cols>
  <sheetData>
    <row r="2" spans="2:2" ht="15.45">
      <c r="B2" s="33" t="s">
        <v>49</v>
      </c>
    </row>
    <row r="4" spans="2:2" ht="45.45">
      <c r="B4" s="93" t="s">
        <v>50</v>
      </c>
    </row>
    <row r="5" spans="2:2">
      <c r="B5" s="94"/>
    </row>
    <row r="6" spans="2:2" ht="45.45">
      <c r="B6" s="93" t="s">
        <v>51</v>
      </c>
    </row>
    <row r="7" spans="2:2">
      <c r="B7" s="94"/>
    </row>
    <row r="8" spans="2:2" ht="30.45">
      <c r="B8" s="93" t="s">
        <v>52</v>
      </c>
    </row>
    <row r="9" spans="2:2">
      <c r="B9" s="94"/>
    </row>
    <row r="10" spans="2:2" ht="45.45">
      <c r="B10" s="93" t="s">
        <v>53</v>
      </c>
    </row>
    <row r="11" spans="2:2">
      <c r="B11" s="94"/>
    </row>
    <row r="12" spans="2:2" ht="30.45">
      <c r="B12" s="93" t="s">
        <v>54</v>
      </c>
    </row>
    <row r="13" spans="2:2">
      <c r="B13" s="94"/>
    </row>
    <row r="14" spans="2:2" ht="45.45">
      <c r="B14" s="93" t="s">
        <v>55</v>
      </c>
    </row>
    <row r="15" spans="2:2">
      <c r="B15" s="94"/>
    </row>
    <row r="16" spans="2:2" ht="75.45">
      <c r="B16" s="93" t="s">
        <v>56</v>
      </c>
    </row>
    <row r="17" spans="2:2">
      <c r="B17" s="94"/>
    </row>
    <row r="18" spans="2:2" ht="150.44999999999999">
      <c r="B18" s="93" t="s">
        <v>57</v>
      </c>
    </row>
    <row r="19" spans="2:2">
      <c r="B19" s="94"/>
    </row>
    <row r="20" spans="2:2" ht="45.45">
      <c r="B20" s="93" t="s">
        <v>58</v>
      </c>
    </row>
    <row r="21" spans="2:2">
      <c r="B21" s="94"/>
    </row>
    <row r="22" spans="2:2">
      <c r="B22" s="93"/>
    </row>
    <row r="23" spans="2:2">
      <c r="B23" s="94"/>
    </row>
    <row r="24" spans="2:2">
      <c r="B24" s="94"/>
    </row>
  </sheetData>
  <sheetProtection sheet="1" objects="1" scenarios="1"/>
  <pageMargins left="0.95" right="0.45" top="0.75" bottom="0.75" header="0.3" footer="0.3"/>
  <pageSetup scale="95" orientation="portrait" horizontalDpi="4294967295" verticalDpi="4294967295"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E7B00-67AA-493C-ACB2-E87891CE0DC4}">
  <sheetPr>
    <pageSetUpPr fitToPage="1"/>
  </sheetPr>
  <dimension ref="B2:B9"/>
  <sheetViews>
    <sheetView topLeftCell="A13" workbookViewId="0">
      <selection activeCell="C4" sqref="C4"/>
    </sheetView>
  </sheetViews>
  <sheetFormatPr defaultRowHeight="15"/>
  <cols>
    <col min="1" max="1" width="4.5625" customWidth="1"/>
    <col min="2" max="2" width="63.6875" customWidth="1"/>
  </cols>
  <sheetData>
    <row r="2" spans="2:2" ht="17.149999999999999">
      <c r="B2" s="95" t="s">
        <v>59</v>
      </c>
    </row>
    <row r="3" spans="2:2" ht="46.3">
      <c r="B3" s="96" t="s">
        <v>60</v>
      </c>
    </row>
    <row r="4" spans="2:2" ht="15.45">
      <c r="B4" s="96"/>
    </row>
    <row r="5" spans="2:2" ht="46.3">
      <c r="B5" s="96" t="s">
        <v>61</v>
      </c>
    </row>
    <row r="6" spans="2:2" ht="15.45">
      <c r="B6" s="96"/>
    </row>
    <row r="7" spans="2:2" ht="46.3">
      <c r="B7" s="96" t="s">
        <v>62</v>
      </c>
    </row>
    <row r="8" spans="2:2" ht="15.45">
      <c r="B8" s="97" t="s">
        <v>63</v>
      </c>
    </row>
    <row r="9" spans="2:2" ht="24.9">
      <c r="B9" s="98" t="s">
        <v>64</v>
      </c>
    </row>
  </sheetData>
  <sheetProtection sheet="1" objects="1" scenarios="1"/>
  <hyperlinks>
    <hyperlink ref="B9" r:id="rId1" display="http://inar.unl.edu/" xr:uid="{4C0B295F-0E7F-4F3A-8287-EE0AA9288E14}"/>
  </hyperlinks>
  <pageMargins left="0.95" right="0.45" top="0.75" bottom="0.75" header="0.3" footer="0.3"/>
  <pageSetup orientation="portrait" horizontalDpi="4294967295" verticalDpi="4294967295" r:id="rId2"/>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Total Leased Ranch Income</vt:lpstr>
      <vt:lpstr>2. Grazing Land Definations</vt:lpstr>
      <vt:lpstr>3. AUM Definition</vt:lpstr>
      <vt:lpstr>'1. Total Leased Ranch Income'!Print_Area</vt:lpstr>
      <vt:lpstr>'2. Grazing Land Definations'!Print_Area</vt:lpstr>
      <vt:lpstr>'3. AUM Definition'!Print_Area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Jim McGrann</cp:lastModifiedBy>
  <cp:lastPrinted>2018-07-25T11:01:57Z</cp:lastPrinted>
  <dcterms:created xsi:type="dcterms:W3CDTF">2005-01-14T14:13:54Z</dcterms:created>
  <dcterms:modified xsi:type="dcterms:W3CDTF">2018-07-25T11:02:16Z</dcterms:modified>
</cp:coreProperties>
</file>