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2" yWindow="1212" windowWidth="16608" windowHeight="9240" tabRatio="691" activeTab="2"/>
  </bookViews>
  <sheets>
    <sheet name="Introduction &amp; Directions" sheetId="1" r:id="rId1"/>
    <sheet name="Input Prices" sheetId="2" r:id="rId2"/>
    <sheet name="TransPecos Flood Irr Pecans" sheetId="3" r:id="rId3"/>
    <sheet name="TransPecos Pivot Irr Red Chiles" sheetId="4" r:id="rId4"/>
    <sheet name="TransPecos Fur Irr Spring Onion" sheetId="5" r:id="rId5"/>
    <sheet name="Pivot Irr Wheat" sheetId="6" r:id="rId6"/>
    <sheet name="Dryland Wheat" sheetId="7" r:id="rId7"/>
  </sheets>
  <definedNames/>
  <calcPr fullCalcOnLoad="1"/>
</workbook>
</file>

<file path=xl/sharedStrings.xml><?xml version="1.0" encoding="utf-8"?>
<sst xmlns="http://schemas.openxmlformats.org/spreadsheetml/2006/main" count="745" uniqueCount="237">
  <si>
    <t>Trans Pecos Flood Irrigated Pecans</t>
  </si>
  <si>
    <t>ITEM</t>
  </si>
  <si>
    <t>UNIT</t>
  </si>
  <si>
    <t>PRICE</t>
  </si>
  <si>
    <t>QUANTITY</t>
  </si>
  <si>
    <t>AMOUNT</t>
  </si>
  <si>
    <t>dollars</t>
  </si>
  <si>
    <t>INCOME</t>
  </si>
  <si>
    <t>Pecans</t>
  </si>
  <si>
    <t>lbs</t>
  </si>
  <si>
    <t>TOTAL INCOME</t>
  </si>
  <si>
    <t xml:space="preserve">                                                                       </t>
  </si>
  <si>
    <t>DIRECT EXPENSES</t>
  </si>
  <si>
    <t xml:space="preserve">  FERTILIZERS</t>
  </si>
  <si>
    <t>Fert 11-52-0</t>
  </si>
  <si>
    <t>lb</t>
  </si>
  <si>
    <t>N-32 in Water</t>
  </si>
  <si>
    <t>Zinc Sulphate</t>
  </si>
  <si>
    <t xml:space="preserve">  HERBICIDES</t>
  </si>
  <si>
    <t>Glyphosate</t>
  </si>
  <si>
    <t>pt</t>
  </si>
  <si>
    <t>Crop Oil Concentrate</t>
  </si>
  <si>
    <t xml:space="preserve">  INSECTICIDES</t>
  </si>
  <si>
    <t>Confirm 2F</t>
  </si>
  <si>
    <t>oz</t>
  </si>
  <si>
    <t>Lorsban 4E</t>
  </si>
  <si>
    <t xml:space="preserve">  CUSTOM HIRE</t>
  </si>
  <si>
    <t>Hedging</t>
  </si>
  <si>
    <t>ac</t>
  </si>
  <si>
    <t xml:space="preserve">  Operator Labor      </t>
  </si>
  <si>
    <t>Tractors</t>
  </si>
  <si>
    <t>hour</t>
  </si>
  <si>
    <t>Self-Propelled</t>
  </si>
  <si>
    <t xml:space="preserve">  Irrigation Labor    </t>
  </si>
  <si>
    <t>Trans-Pec Fld/Fur NG</t>
  </si>
  <si>
    <t xml:space="preserve">  Hand Labor          </t>
  </si>
  <si>
    <t>Implements</t>
  </si>
  <si>
    <t>Pecan Cleaning</t>
  </si>
  <si>
    <t xml:space="preserve">  DIESEL FUEL</t>
  </si>
  <si>
    <t>gal</t>
  </si>
  <si>
    <t xml:space="preserve">  ELECTRICITY</t>
  </si>
  <si>
    <t>kWh</t>
  </si>
  <si>
    <t xml:space="preserve">  GASOLINE</t>
  </si>
  <si>
    <t>Pickup</t>
  </si>
  <si>
    <t xml:space="preserve">  NATURAL GAS</t>
  </si>
  <si>
    <t>Mcf</t>
  </si>
  <si>
    <t xml:space="preserve">  REPAIR &amp; MAINTENANCE</t>
  </si>
  <si>
    <t>acre</t>
  </si>
  <si>
    <t>ac-in</t>
  </si>
  <si>
    <t>ea</t>
  </si>
  <si>
    <t>INTEREST ON OP. CAP.</t>
  </si>
  <si>
    <t>TOTAL DIRECT EXPENSES</t>
  </si>
  <si>
    <t>RETURNS ABOVE DIRECT EXPENSES</t>
  </si>
  <si>
    <t>FIXED EXPENSES</t>
  </si>
  <si>
    <t>each</t>
  </si>
  <si>
    <t>TOTAL FIXED EXPENSES</t>
  </si>
  <si>
    <t>TOTAL SPECIFIED EXPENSES</t>
  </si>
  <si>
    <t>RETURNS ABOVE TOTAL SPECIFIED EXPENSES</t>
  </si>
  <si>
    <t>RESIDUAL ITEMS</t>
  </si>
  <si>
    <t>Trans Pecos Irr Lnd</t>
  </si>
  <si>
    <t>RESIDUAL RETURNS</t>
  </si>
  <si>
    <t>Perennial Pecan Orch</t>
  </si>
  <si>
    <t>Red Chile Peppers</t>
  </si>
  <si>
    <t>Red Chiles</t>
  </si>
  <si>
    <t xml:space="preserve">  HARVEST AIDS</t>
  </si>
  <si>
    <t>Prep</t>
  </si>
  <si>
    <t>Sodium Chlorate 5L</t>
  </si>
  <si>
    <t>Urea, Solid (46% N)</t>
  </si>
  <si>
    <t>cwt</t>
  </si>
  <si>
    <t>Phosphate 0-46-0</t>
  </si>
  <si>
    <t>Potash 0-0-60</t>
  </si>
  <si>
    <t xml:space="preserve">  FUNGICIDES</t>
  </si>
  <si>
    <t>Quadris</t>
  </si>
  <si>
    <t>Trifluralin</t>
  </si>
  <si>
    <t xml:space="preserve">  SEED/PLANTS</t>
  </si>
  <si>
    <t>Red Chile Seed Trtd</t>
  </si>
  <si>
    <t>Dell City Ctr Pivot</t>
  </si>
  <si>
    <t>Spring Onions</t>
  </si>
  <si>
    <t>bag</t>
  </si>
  <si>
    <t>Mustang Max</t>
  </si>
  <si>
    <t>Onion Seed</t>
  </si>
  <si>
    <t>Custom Apply Fert</t>
  </si>
  <si>
    <t>Harv pk mkt onions</t>
  </si>
  <si>
    <t>Trans-Pecos Fur Elec</t>
  </si>
  <si>
    <t>Wheat -- Dryland</t>
  </si>
  <si>
    <t>Wheat</t>
  </si>
  <si>
    <t>bu</t>
  </si>
  <si>
    <t>Lannate LV</t>
  </si>
  <si>
    <t>Wheat Seed Public</t>
  </si>
  <si>
    <t>Haul Wheat</t>
  </si>
  <si>
    <t>Harvesters</t>
  </si>
  <si>
    <t>West Texas Dryland</t>
  </si>
  <si>
    <t>Wheat -- Irrigated</t>
  </si>
  <si>
    <t>Trans-Pecos Pivot NG</t>
  </si>
  <si>
    <t>Estimated costs and returns per acre</t>
  </si>
  <si>
    <r>
      <t>Note:</t>
    </r>
    <r>
      <rPr>
        <sz val="10"/>
        <rFont val="Arial"/>
        <family val="0"/>
      </rPr>
      <t xml:space="preserve"> Cost of production estimates are based on last year's input price</t>
    </r>
  </si>
  <si>
    <t>Table 4.  Resources used in farm plan</t>
  </si>
  <si>
    <t>Item Name</t>
  </si>
  <si>
    <t>Size</t>
  </si>
  <si>
    <t>Units</t>
  </si>
  <si>
    <t>Price</t>
  </si>
  <si>
    <t>Products:</t>
  </si>
  <si>
    <t>Cotton Lint</t>
  </si>
  <si>
    <t>Cotton Seed</t>
  </si>
  <si>
    <t>Switch Grass</t>
  </si>
  <si>
    <t>ton</t>
  </si>
  <si>
    <t>Tractors/Harvesters:</t>
  </si>
  <si>
    <t>Tractor( 40-59hp)RB</t>
  </si>
  <si>
    <t>2WD 50</t>
  </si>
  <si>
    <t>Tractor( 60-89hp)CAB</t>
  </si>
  <si>
    <t>2WD 75</t>
  </si>
  <si>
    <t>Tractor( 90-119hp)CB</t>
  </si>
  <si>
    <t>2WD 105</t>
  </si>
  <si>
    <t>MFWD 105</t>
  </si>
  <si>
    <t>Tractor(120-139hp)CB</t>
  </si>
  <si>
    <t>MFWD 130</t>
  </si>
  <si>
    <t>Tractor(140-159hp)CB</t>
  </si>
  <si>
    <t>2WD 150</t>
  </si>
  <si>
    <t>MFWD 150</t>
  </si>
  <si>
    <t>Tractor(160-179hp)CB</t>
  </si>
  <si>
    <t>MFWD 170</t>
  </si>
  <si>
    <t>Tractor(180-199hp)CB</t>
  </si>
  <si>
    <t>MFWD 190</t>
  </si>
  <si>
    <t>Self-Propelled Machines:</t>
  </si>
  <si>
    <t>ATV - 4 Wheeler</t>
  </si>
  <si>
    <t>12'</t>
  </si>
  <si>
    <t>Cotton Stripper</t>
  </si>
  <si>
    <t>8R-40</t>
  </si>
  <si>
    <t>Pecan tree shaker</t>
  </si>
  <si>
    <t>Swather</t>
  </si>
  <si>
    <t>18ft</t>
  </si>
  <si>
    <t>Implements:</t>
  </si>
  <si>
    <t>Aerator</t>
  </si>
  <si>
    <t>Airblast sprayer</t>
  </si>
  <si>
    <t>Bale Fork</t>
  </si>
  <si>
    <t>Baler</t>
  </si>
  <si>
    <t>3X4</t>
  </si>
  <si>
    <t>Boll Buggy-1st pick</t>
  </si>
  <si>
    <t>4R40"255hp</t>
  </si>
  <si>
    <t>Boll Buggy-Stripper</t>
  </si>
  <si>
    <t>4R40"Brush</t>
  </si>
  <si>
    <t>Chisel Plow(Folding)</t>
  </si>
  <si>
    <t>24'</t>
  </si>
  <si>
    <t>Cultivate</t>
  </si>
  <si>
    <t>Disk Harrow</t>
  </si>
  <si>
    <t>Fert Spreader (dry)</t>
  </si>
  <si>
    <t>Field Cultivate</t>
  </si>
  <si>
    <t>Grain Drill</t>
  </si>
  <si>
    <t>20'</t>
  </si>
  <si>
    <t>Heavy Disk</t>
  </si>
  <si>
    <t>14'</t>
  </si>
  <si>
    <t>Lister</t>
  </si>
  <si>
    <t>8 row</t>
  </si>
  <si>
    <t>Lister w/ Bed Roller</t>
  </si>
  <si>
    <t>Module Builder-1st</t>
  </si>
  <si>
    <t>4R40255</t>
  </si>
  <si>
    <t>Nut Sweeper</t>
  </si>
  <si>
    <t>Pecan Harvester</t>
  </si>
  <si>
    <t>Plant &amp; Pre Folding</t>
  </si>
  <si>
    <t>Plant - Folding</t>
  </si>
  <si>
    <t>Rake</t>
  </si>
  <si>
    <t>14 whl</t>
  </si>
  <si>
    <t>Roller</t>
  </si>
  <si>
    <t>32'</t>
  </si>
  <si>
    <t>Spray (Bcast/HB)</t>
  </si>
  <si>
    <t>20' Rigid</t>
  </si>
  <si>
    <t>Spray (Broadcast)</t>
  </si>
  <si>
    <t>50'</t>
  </si>
  <si>
    <t>60'</t>
  </si>
  <si>
    <t>Stalk Shredder</t>
  </si>
  <si>
    <t>Stalk Shredder-Flail</t>
  </si>
  <si>
    <t>Single Durable Inputs:</t>
  </si>
  <si>
    <t>Irr Using EP Canal</t>
  </si>
  <si>
    <t>yr</t>
  </si>
  <si>
    <t>St. L Drip System</t>
  </si>
  <si>
    <t>Labor:</t>
  </si>
  <si>
    <t>Hand Labor</t>
  </si>
  <si>
    <t>Irrigation Labor</t>
  </si>
  <si>
    <t>Operator Labor</t>
  </si>
  <si>
    <t>Miscellaneous:</t>
  </si>
  <si>
    <t>Diesel Fuel</t>
  </si>
  <si>
    <t>Electricity</t>
  </si>
  <si>
    <t>kWH</t>
  </si>
  <si>
    <t>Gasoline</t>
  </si>
  <si>
    <t>LP Gas</t>
  </si>
  <si>
    <t>Natural Gas</t>
  </si>
  <si>
    <t>Short-term Interest Rate</t>
  </si>
  <si>
    <t>%</t>
  </si>
  <si>
    <t>Intermediate-term Interest Rate</t>
  </si>
  <si>
    <t>Comment at End of Table Title</t>
  </si>
  <si>
    <t>Far West Texas, 2013</t>
  </si>
  <si>
    <t>Operating Inputs:</t>
  </si>
  <si>
    <t>Custom Hire</t>
  </si>
  <si>
    <t>Custom Spray</t>
  </si>
  <si>
    <t>Gin, bag, tie Cwt</t>
  </si>
  <si>
    <t>Cwt</t>
  </si>
  <si>
    <t>Fertilizers</t>
  </si>
  <si>
    <t>Fert 10-34-0</t>
  </si>
  <si>
    <t>Fert 20-10-0</t>
  </si>
  <si>
    <t>Phosphoric Acid</t>
  </si>
  <si>
    <t>Harvest Aids</t>
  </si>
  <si>
    <t>Aim</t>
  </si>
  <si>
    <t>Def 6</t>
  </si>
  <si>
    <t>Gramoxone Inteon</t>
  </si>
  <si>
    <t>Herbicides</t>
  </si>
  <si>
    <t>2,4-D Amine 4</t>
  </si>
  <si>
    <t>Caparol 4L</t>
  </si>
  <si>
    <t>Direx 4L</t>
  </si>
  <si>
    <t>Insecticides</t>
  </si>
  <si>
    <t>Asana XL</t>
  </si>
  <si>
    <t>Intruder</t>
  </si>
  <si>
    <t>Irrigation Water</t>
  </si>
  <si>
    <t>Irr. EP Cnl&lt;48ac-in</t>
  </si>
  <si>
    <t>Seed/Plants</t>
  </si>
  <si>
    <t>Cotton Seed BIIRRF</t>
  </si>
  <si>
    <t>thous</t>
  </si>
  <si>
    <t>Cotton Seed Conv.</t>
  </si>
  <si>
    <t>Switchgrass seed</t>
  </si>
  <si>
    <t>Technology Fee</t>
  </si>
  <si>
    <t>Erad Zn El Paso Dry</t>
  </si>
  <si>
    <t>Erad Zn GURM Dry</t>
  </si>
  <si>
    <t>Erad Zn GURM Irrig.</t>
  </si>
  <si>
    <t>Erad Zn TransP Dry</t>
  </si>
  <si>
    <t>A Program of</t>
  </si>
  <si>
    <t>The Texas AgriLife Extension Service</t>
  </si>
  <si>
    <t>The Agricultural Economics Department</t>
  </si>
  <si>
    <t>The Texas A&amp;M System</t>
  </si>
  <si>
    <t>Developed by</t>
  </si>
  <si>
    <t>Rob Hogan, Associate Professor, Texas A&amp;M AgriLife Extension</t>
  </si>
  <si>
    <t>Spreadsheet Miscellaneous Crop Budgets For Far West Texas</t>
  </si>
  <si>
    <t>Red Chilies</t>
  </si>
  <si>
    <t>Residuals</t>
  </si>
  <si>
    <t>Lease value - Drip</t>
  </si>
  <si>
    <t>Perennial Grape Orch</t>
  </si>
  <si>
    <t>Rangeland 64ac/au</t>
  </si>
  <si>
    <t>AU</t>
  </si>
  <si>
    <t>Fungicide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</si>
</sst>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4" fontId="0" fillId="34" borderId="0" xfId="0" applyNumberFormat="1" applyFill="1" applyBorder="1" applyAlignment="1" applyProtection="1">
      <alignment horizontal="center"/>
      <protection locked="0"/>
    </xf>
    <xf numFmtId="16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34" borderId="0" xfId="0" applyFill="1" applyAlignment="1" applyProtection="1">
      <alignment horizontal="center"/>
      <protection locked="0"/>
    </xf>
    <xf numFmtId="0" fontId="5" fillId="0" borderId="0" xfId="0" applyFont="1" applyAlignment="1">
      <alignment/>
    </xf>
    <xf numFmtId="4" fontId="0" fillId="34" borderId="0" xfId="0" applyNumberFormat="1" applyFill="1" applyAlignment="1" applyProtection="1">
      <alignment horizontal="center"/>
      <protection locked="0"/>
    </xf>
    <xf numFmtId="10" fontId="0" fillId="34" borderId="0" xfId="0" applyNumberFormat="1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39" fontId="0" fillId="34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2</xdr:row>
      <xdr:rowOff>0</xdr:rowOff>
    </xdr:from>
    <xdr:to>
      <xdr:col>9</xdr:col>
      <xdr:colOff>38100</xdr:colOff>
      <xdr:row>11</xdr:row>
      <xdr:rowOff>28575</xdr:rowOff>
    </xdr:to>
    <xdr:pic>
      <xdr:nvPicPr>
        <xdr:cNvPr id="1" name="Picture 1" descr="TAMAg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323850"/>
          <a:ext cx="32004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3:J21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8.8515625" style="8" customWidth="1"/>
    <col min="2" max="2" width="4.28125" style="8" customWidth="1"/>
    <col min="3" max="16384" width="8.8515625" style="8" customWidth="1"/>
  </cols>
  <sheetData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spans="5:10" ht="12.75">
      <c r="E13" s="21" t="s">
        <v>223</v>
      </c>
      <c r="F13" s="21"/>
      <c r="G13" s="21"/>
      <c r="H13" s="21"/>
      <c r="I13" s="21"/>
      <c r="J13" s="7"/>
    </row>
    <row r="14" spans="5:10" ht="12.75">
      <c r="E14" s="21" t="s">
        <v>224</v>
      </c>
      <c r="F14" s="21"/>
      <c r="G14" s="21"/>
      <c r="H14" s="21"/>
      <c r="I14" s="21"/>
      <c r="J14" s="7"/>
    </row>
    <row r="15" spans="5:10" ht="12.75">
      <c r="E15" s="21" t="s">
        <v>225</v>
      </c>
      <c r="F15" s="21"/>
      <c r="G15" s="21"/>
      <c r="H15" s="21"/>
      <c r="I15" s="21"/>
      <c r="J15" s="7"/>
    </row>
    <row r="16" spans="5:10" ht="12.75">
      <c r="E16" s="21" t="s">
        <v>226</v>
      </c>
      <c r="F16" s="21"/>
      <c r="G16" s="21"/>
      <c r="H16" s="21"/>
      <c r="I16" s="21"/>
      <c r="J16" s="7"/>
    </row>
    <row r="17" spans="4:9" ht="12.75">
      <c r="D17" s="6"/>
      <c r="E17" s="6"/>
      <c r="F17" s="6"/>
      <c r="G17" s="6"/>
      <c r="H17" s="6"/>
      <c r="I17" s="6"/>
    </row>
    <row r="18" spans="4:9" ht="12.75">
      <c r="D18" s="6"/>
      <c r="E18" s="6"/>
      <c r="F18" s="6"/>
      <c r="G18" s="6" t="s">
        <v>227</v>
      </c>
      <c r="H18" s="6"/>
      <c r="I18" s="6"/>
    </row>
    <row r="19" spans="4:9" ht="12.75">
      <c r="D19" s="6"/>
      <c r="E19" s="6"/>
      <c r="F19" s="6"/>
      <c r="G19" s="6" t="s">
        <v>228</v>
      </c>
      <c r="H19" s="6"/>
      <c r="I19" s="6"/>
    </row>
    <row r="21" spans="4:9" ht="17.25">
      <c r="D21" s="9" t="s">
        <v>229</v>
      </c>
      <c r="E21" s="9"/>
      <c r="F21" s="9"/>
      <c r="G21" s="9"/>
      <c r="H21" s="9"/>
      <c r="I21" s="9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 sheet="1" objects="1" scenarios="1" selectLockedCells="1"/>
  <mergeCells count="4">
    <mergeCell ref="E13:I13"/>
    <mergeCell ref="E14:I14"/>
    <mergeCell ref="E15:I15"/>
    <mergeCell ref="E16:I16"/>
  </mergeCells>
  <printOptions/>
  <pageMargins left="0.75" right="0.75" top="1" bottom="1" header="0.5" footer="0.5"/>
  <pageSetup orientation="portrait" paperSize="9"/>
  <drawing r:id="rId3"/>
  <legacyDrawing r:id="rId2"/>
  <oleObjects>
    <oleObject progId="Word.Document.8" shapeId="12094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153"/>
  <sheetViews>
    <sheetView zoomScale="85" zoomScaleNormal="85" zoomScalePageLayoutView="0" workbookViewId="0" topLeftCell="A1">
      <selection activeCell="D10" sqref="D10"/>
    </sheetView>
  </sheetViews>
  <sheetFormatPr defaultColWidth="9.140625" defaultRowHeight="12.75"/>
  <cols>
    <col min="1" max="1" width="28.421875" style="0" customWidth="1"/>
    <col min="2" max="2" width="16.57421875" style="0" customWidth="1"/>
    <col min="3" max="3" width="12.57421875" style="0" customWidth="1"/>
    <col min="4" max="4" width="19.7109375" style="0" customWidth="1"/>
  </cols>
  <sheetData>
    <row r="1" ht="12.75">
      <c r="A1" s="1" t="s">
        <v>96</v>
      </c>
    </row>
    <row r="2" ht="12.75">
      <c r="A2" s="1"/>
    </row>
    <row r="3" spans="1:4" ht="12.75">
      <c r="A3" s="3" t="s">
        <v>97</v>
      </c>
      <c r="B3" s="3" t="s">
        <v>98</v>
      </c>
      <c r="C3" s="3" t="s">
        <v>99</v>
      </c>
      <c r="D3" s="3" t="s">
        <v>100</v>
      </c>
    </row>
    <row r="5" ht="12.75">
      <c r="A5" s="1" t="s">
        <v>101</v>
      </c>
    </row>
    <row r="6" spans="1:4" ht="12.75">
      <c r="A6" t="s">
        <v>102</v>
      </c>
      <c r="C6" s="4" t="s">
        <v>15</v>
      </c>
      <c r="D6" s="19">
        <v>0.73</v>
      </c>
    </row>
    <row r="7" spans="1:4" ht="12.75">
      <c r="A7" t="s">
        <v>103</v>
      </c>
      <c r="C7" s="4" t="s">
        <v>15</v>
      </c>
      <c r="D7" s="16">
        <v>0.14</v>
      </c>
    </row>
    <row r="8" spans="1:4" ht="12.75">
      <c r="A8" t="s">
        <v>8</v>
      </c>
      <c r="C8" s="4" t="s">
        <v>9</v>
      </c>
      <c r="D8" s="16">
        <v>2.5</v>
      </c>
    </row>
    <row r="9" spans="1:4" ht="12.75">
      <c r="A9" t="s">
        <v>104</v>
      </c>
      <c r="C9" s="4" t="s">
        <v>105</v>
      </c>
      <c r="D9" s="16">
        <v>250</v>
      </c>
    </row>
    <row r="10" spans="1:4" ht="12.75">
      <c r="A10" t="s">
        <v>77</v>
      </c>
      <c r="C10" s="4" t="s">
        <v>78</v>
      </c>
      <c r="D10" s="16">
        <v>7</v>
      </c>
    </row>
    <row r="11" spans="1:4" ht="12.75">
      <c r="A11" t="s">
        <v>230</v>
      </c>
      <c r="C11" s="4" t="s">
        <v>15</v>
      </c>
      <c r="D11" s="16">
        <v>0.89</v>
      </c>
    </row>
    <row r="12" spans="1:4" ht="12.75">
      <c r="A12" t="s">
        <v>85</v>
      </c>
      <c r="C12" s="4" t="s">
        <v>86</v>
      </c>
      <c r="D12" s="16">
        <v>6.95</v>
      </c>
    </row>
    <row r="13" spans="3:4" ht="12.75">
      <c r="C13" s="4"/>
      <c r="D13" s="4"/>
    </row>
    <row r="14" spans="1:4" ht="12.75">
      <c r="A14" s="1" t="s">
        <v>106</v>
      </c>
      <c r="C14" s="4"/>
      <c r="D14" s="4"/>
    </row>
    <row r="15" spans="1:4" ht="12.75">
      <c r="A15" t="s">
        <v>107</v>
      </c>
      <c r="B15" s="4" t="s">
        <v>108</v>
      </c>
      <c r="C15" s="4" t="s">
        <v>31</v>
      </c>
      <c r="D15" s="16">
        <v>25.57</v>
      </c>
    </row>
    <row r="16" spans="1:4" ht="12.75">
      <c r="A16" t="s">
        <v>109</v>
      </c>
      <c r="B16" s="4" t="s">
        <v>110</v>
      </c>
      <c r="C16" s="4" t="s">
        <v>31</v>
      </c>
      <c r="D16" s="16">
        <v>34.72</v>
      </c>
    </row>
    <row r="17" spans="1:4" ht="12.75">
      <c r="A17" t="s">
        <v>111</v>
      </c>
      <c r="B17" s="4" t="s">
        <v>112</v>
      </c>
      <c r="C17" s="4" t="s">
        <v>31</v>
      </c>
      <c r="D17" s="16">
        <v>43.68</v>
      </c>
    </row>
    <row r="18" spans="1:4" ht="12.75">
      <c r="A18" t="s">
        <v>111</v>
      </c>
      <c r="B18" s="4" t="s">
        <v>113</v>
      </c>
      <c r="C18" s="4" t="s">
        <v>31</v>
      </c>
      <c r="D18" s="16">
        <v>45.47</v>
      </c>
    </row>
    <row r="19" spans="1:4" ht="12.75">
      <c r="A19" t="s">
        <v>114</v>
      </c>
      <c r="B19" s="4" t="s">
        <v>115</v>
      </c>
      <c r="C19" s="4" t="s">
        <v>31</v>
      </c>
      <c r="D19" s="16">
        <v>54.7</v>
      </c>
    </row>
    <row r="20" spans="1:4" ht="12.75">
      <c r="A20" t="s">
        <v>116</v>
      </c>
      <c r="B20" s="4" t="s">
        <v>117</v>
      </c>
      <c r="C20" s="4" t="s">
        <v>31</v>
      </c>
      <c r="D20" s="16">
        <v>58.04</v>
      </c>
    </row>
    <row r="21" spans="1:4" ht="12.75">
      <c r="A21" t="s">
        <v>116</v>
      </c>
      <c r="B21" s="4" t="s">
        <v>118</v>
      </c>
      <c r="C21" s="4" t="s">
        <v>31</v>
      </c>
      <c r="D21" s="16">
        <v>60.63</v>
      </c>
    </row>
    <row r="22" spans="1:4" ht="12.75">
      <c r="A22" t="s">
        <v>119</v>
      </c>
      <c r="B22" s="4" t="s">
        <v>120</v>
      </c>
      <c r="C22" s="4" t="s">
        <v>31</v>
      </c>
      <c r="D22" s="16">
        <v>68.28</v>
      </c>
    </row>
    <row r="23" spans="1:4" ht="12.75">
      <c r="A23" t="s">
        <v>121</v>
      </c>
      <c r="B23" s="4" t="s">
        <v>122</v>
      </c>
      <c r="C23" s="4" t="s">
        <v>31</v>
      </c>
      <c r="D23" s="16">
        <v>75.21</v>
      </c>
    </row>
    <row r="24" spans="2:4" ht="12.75">
      <c r="B24" s="4"/>
      <c r="C24" s="4"/>
      <c r="D24" s="4"/>
    </row>
    <row r="25" spans="1:4" ht="12.75">
      <c r="A25" s="1" t="s">
        <v>123</v>
      </c>
      <c r="B25" s="4"/>
      <c r="C25" s="4"/>
      <c r="D25" s="4"/>
    </row>
    <row r="26" spans="1:4" ht="12.75">
      <c r="A26" t="s">
        <v>124</v>
      </c>
      <c r="B26" s="4" t="s">
        <v>125</v>
      </c>
      <c r="C26" s="4" t="s">
        <v>31</v>
      </c>
      <c r="D26" s="16">
        <v>27.72</v>
      </c>
    </row>
    <row r="27" spans="1:4" ht="12.75">
      <c r="A27" t="s">
        <v>126</v>
      </c>
      <c r="B27" s="4" t="s">
        <v>127</v>
      </c>
      <c r="C27" s="4" t="s">
        <v>31</v>
      </c>
      <c r="D27" s="16">
        <v>147.98</v>
      </c>
    </row>
    <row r="28" spans="1:4" ht="12.75">
      <c r="A28" t="s">
        <v>128</v>
      </c>
      <c r="B28" s="4">
        <v>1</v>
      </c>
      <c r="C28" s="4" t="s">
        <v>31</v>
      </c>
      <c r="D28" s="16">
        <v>61.88</v>
      </c>
    </row>
    <row r="29" spans="1:4" ht="12.75">
      <c r="A29" t="s">
        <v>129</v>
      </c>
      <c r="B29" s="4" t="s">
        <v>130</v>
      </c>
      <c r="C29" s="4" t="s">
        <v>31</v>
      </c>
      <c r="D29" s="16">
        <v>47.57</v>
      </c>
    </row>
    <row r="30" spans="2:4" ht="12.75">
      <c r="B30" s="4"/>
      <c r="C30" s="4"/>
      <c r="D30" s="4"/>
    </row>
    <row r="31" spans="1:4" ht="12.75">
      <c r="A31" s="1" t="s">
        <v>131</v>
      </c>
      <c r="B31" s="4"/>
      <c r="C31" s="4"/>
      <c r="D31" s="4"/>
    </row>
    <row r="32" spans="1:4" ht="12.75">
      <c r="A32" t="s">
        <v>132</v>
      </c>
      <c r="B32" s="4">
        <v>10</v>
      </c>
      <c r="C32" s="4" t="s">
        <v>31</v>
      </c>
      <c r="D32" s="16">
        <v>10.2</v>
      </c>
    </row>
    <row r="33" spans="1:4" ht="12.75">
      <c r="A33" t="s">
        <v>133</v>
      </c>
      <c r="B33" s="4"/>
      <c r="C33" s="4" t="s">
        <v>31</v>
      </c>
      <c r="D33" s="16">
        <v>12.25</v>
      </c>
    </row>
    <row r="34" spans="1:4" ht="12.75">
      <c r="A34" t="s">
        <v>134</v>
      </c>
      <c r="B34" s="4">
        <v>1</v>
      </c>
      <c r="C34" s="4" t="s">
        <v>31</v>
      </c>
      <c r="D34" s="16">
        <v>2.41</v>
      </c>
    </row>
    <row r="35" spans="1:4" ht="12.75">
      <c r="A35" t="s">
        <v>135</v>
      </c>
      <c r="B35" s="4" t="s">
        <v>136</v>
      </c>
      <c r="C35" s="4" t="s">
        <v>31</v>
      </c>
      <c r="D35" s="16">
        <v>9.08</v>
      </c>
    </row>
    <row r="36" spans="1:4" ht="12.75">
      <c r="A36" t="s">
        <v>137</v>
      </c>
      <c r="B36" s="4" t="s">
        <v>138</v>
      </c>
      <c r="C36" s="4" t="s">
        <v>31</v>
      </c>
      <c r="D36" s="16">
        <v>12.56</v>
      </c>
    </row>
    <row r="37" spans="1:4" ht="12.75">
      <c r="A37" t="s">
        <v>139</v>
      </c>
      <c r="B37" s="4" t="s">
        <v>140</v>
      </c>
      <c r="C37" s="4" t="s">
        <v>31</v>
      </c>
      <c r="D37" s="16">
        <v>12.56</v>
      </c>
    </row>
    <row r="38" spans="1:4" ht="12.75">
      <c r="A38" t="s">
        <v>141</v>
      </c>
      <c r="B38" s="4" t="s">
        <v>142</v>
      </c>
      <c r="C38" s="4" t="s">
        <v>31</v>
      </c>
      <c r="D38" s="16">
        <v>17.12</v>
      </c>
    </row>
    <row r="39" spans="1:4" ht="12.75">
      <c r="A39" t="s">
        <v>143</v>
      </c>
      <c r="B39" s="4" t="s">
        <v>127</v>
      </c>
      <c r="C39" s="4" t="s">
        <v>31</v>
      </c>
      <c r="D39" s="16">
        <v>12.8</v>
      </c>
    </row>
    <row r="40" spans="1:4" ht="12.75">
      <c r="A40" t="s">
        <v>144</v>
      </c>
      <c r="B40" s="4" t="s">
        <v>142</v>
      </c>
      <c r="C40" s="4" t="s">
        <v>31</v>
      </c>
      <c r="D40" s="16">
        <v>15.6</v>
      </c>
    </row>
    <row r="41" spans="1:4" ht="12.75">
      <c r="A41" t="s">
        <v>145</v>
      </c>
      <c r="B41" s="4"/>
      <c r="C41" s="4" t="s">
        <v>31</v>
      </c>
      <c r="D41" s="16">
        <v>1.53</v>
      </c>
    </row>
    <row r="42" spans="1:4" ht="12.75">
      <c r="A42" t="s">
        <v>146</v>
      </c>
      <c r="B42" s="4" t="s">
        <v>142</v>
      </c>
      <c r="C42" s="4" t="s">
        <v>31</v>
      </c>
      <c r="D42" s="16">
        <v>18.09</v>
      </c>
    </row>
    <row r="43" spans="1:4" ht="12.75">
      <c r="A43" t="s">
        <v>147</v>
      </c>
      <c r="B43" s="4" t="s">
        <v>148</v>
      </c>
      <c r="C43" s="4" t="s">
        <v>31</v>
      </c>
      <c r="D43" s="16">
        <v>42.11</v>
      </c>
    </row>
    <row r="44" spans="1:4" ht="12.75">
      <c r="A44" t="s">
        <v>149</v>
      </c>
      <c r="B44" s="4" t="s">
        <v>150</v>
      </c>
      <c r="C44" s="4" t="s">
        <v>31</v>
      </c>
      <c r="D44" s="16">
        <v>12.29</v>
      </c>
    </row>
    <row r="45" spans="1:4" ht="12.75">
      <c r="A45" t="s">
        <v>151</v>
      </c>
      <c r="B45" s="4" t="s">
        <v>152</v>
      </c>
      <c r="C45" s="4" t="s">
        <v>31</v>
      </c>
      <c r="D45" s="16">
        <v>5.46</v>
      </c>
    </row>
    <row r="46" spans="1:4" ht="12.75">
      <c r="A46" t="s">
        <v>153</v>
      </c>
      <c r="B46" s="4" t="s">
        <v>152</v>
      </c>
      <c r="C46" s="4" t="s">
        <v>31</v>
      </c>
      <c r="D46" s="16">
        <v>6.37</v>
      </c>
    </row>
    <row r="47" spans="1:4" ht="12.75">
      <c r="A47" t="s">
        <v>154</v>
      </c>
      <c r="B47" s="4" t="s">
        <v>155</v>
      </c>
      <c r="C47" s="4" t="s">
        <v>31</v>
      </c>
      <c r="D47" s="16">
        <v>27.29</v>
      </c>
    </row>
    <row r="48" spans="1:4" ht="12.75">
      <c r="A48" t="s">
        <v>156</v>
      </c>
      <c r="B48" s="4"/>
      <c r="C48" s="4" t="s">
        <v>31</v>
      </c>
      <c r="D48" s="16">
        <v>18.56</v>
      </c>
    </row>
    <row r="49" spans="1:4" ht="12.75">
      <c r="A49" t="s">
        <v>157</v>
      </c>
      <c r="B49" s="4"/>
      <c r="C49" s="4" t="s">
        <v>31</v>
      </c>
      <c r="D49" s="16">
        <v>16.11</v>
      </c>
    </row>
    <row r="50" spans="1:4" ht="12.75">
      <c r="A50" t="s">
        <v>158</v>
      </c>
      <c r="B50" s="4" t="s">
        <v>127</v>
      </c>
      <c r="C50" s="4" t="s">
        <v>31</v>
      </c>
      <c r="D50" s="16">
        <v>45.67</v>
      </c>
    </row>
    <row r="51" spans="1:4" ht="12.75">
      <c r="A51" t="s">
        <v>159</v>
      </c>
      <c r="B51" s="4" t="s">
        <v>127</v>
      </c>
      <c r="C51" s="4" t="s">
        <v>31</v>
      </c>
      <c r="D51" s="16">
        <v>40.36</v>
      </c>
    </row>
    <row r="52" spans="1:4" ht="12.75">
      <c r="A52" t="s">
        <v>160</v>
      </c>
      <c r="B52" s="4" t="s">
        <v>161</v>
      </c>
      <c r="C52" s="4" t="s">
        <v>31</v>
      </c>
      <c r="D52" s="16">
        <v>2.84</v>
      </c>
    </row>
    <row r="53" spans="1:4" ht="12.75">
      <c r="A53" t="s">
        <v>162</v>
      </c>
      <c r="B53" s="4" t="s">
        <v>163</v>
      </c>
      <c r="C53" s="4" t="s">
        <v>31</v>
      </c>
      <c r="D53" s="16">
        <v>6.84</v>
      </c>
    </row>
    <row r="54" spans="1:4" ht="12.75">
      <c r="A54" t="s">
        <v>164</v>
      </c>
      <c r="B54" s="4" t="s">
        <v>165</v>
      </c>
      <c r="C54" s="4" t="s">
        <v>31</v>
      </c>
      <c r="D54" s="16">
        <v>10.57</v>
      </c>
    </row>
    <row r="55" spans="1:4" ht="12.75">
      <c r="A55" t="s">
        <v>166</v>
      </c>
      <c r="B55" s="4" t="s">
        <v>167</v>
      </c>
      <c r="C55" s="4" t="s">
        <v>31</v>
      </c>
      <c r="D55" s="16">
        <v>10.26</v>
      </c>
    </row>
    <row r="56" spans="1:4" ht="12.75">
      <c r="A56" t="s">
        <v>166</v>
      </c>
      <c r="B56" s="4" t="s">
        <v>168</v>
      </c>
      <c r="C56" s="4" t="s">
        <v>31</v>
      </c>
      <c r="D56" s="16">
        <v>11.38</v>
      </c>
    </row>
    <row r="57" spans="1:4" ht="12.75">
      <c r="A57" t="s">
        <v>169</v>
      </c>
      <c r="B57" s="4" t="s">
        <v>150</v>
      </c>
      <c r="C57" s="4" t="s">
        <v>31</v>
      </c>
      <c r="D57" s="16">
        <v>13.11</v>
      </c>
    </row>
    <row r="58" spans="1:4" ht="12.75">
      <c r="A58" t="s">
        <v>170</v>
      </c>
      <c r="B58" s="4" t="s">
        <v>125</v>
      </c>
      <c r="C58" s="4" t="s">
        <v>31</v>
      </c>
      <c r="D58" s="16">
        <v>16.4</v>
      </c>
    </row>
    <row r="59" spans="1:4" ht="12.75">
      <c r="A59" t="s">
        <v>170</v>
      </c>
      <c r="B59" s="4" t="s">
        <v>148</v>
      </c>
      <c r="C59" s="4" t="s">
        <v>31</v>
      </c>
      <c r="D59" s="16">
        <v>21.19</v>
      </c>
    </row>
    <row r="60" spans="3:4" ht="12.75">
      <c r="C60" s="4"/>
      <c r="D60" s="4"/>
    </row>
    <row r="61" spans="1:4" ht="12.75">
      <c r="A61" s="1" t="s">
        <v>171</v>
      </c>
      <c r="C61" s="4"/>
      <c r="D61" s="4"/>
    </row>
    <row r="62" spans="1:4" ht="12.75">
      <c r="A62" t="s">
        <v>172</v>
      </c>
      <c r="C62" s="4" t="s">
        <v>173</v>
      </c>
      <c r="D62" s="14">
        <v>0.63</v>
      </c>
    </row>
    <row r="63" spans="1:4" ht="12.75">
      <c r="A63" t="s">
        <v>37</v>
      </c>
      <c r="C63" s="4" t="s">
        <v>15</v>
      </c>
      <c r="D63" s="14">
        <v>0.16</v>
      </c>
    </row>
    <row r="64" spans="1:4" ht="12.75">
      <c r="A64" t="s">
        <v>43</v>
      </c>
      <c r="C64" s="4" t="s">
        <v>49</v>
      </c>
      <c r="D64" s="14">
        <v>3.93</v>
      </c>
    </row>
    <row r="65" spans="1:4" ht="12.75">
      <c r="A65" t="s">
        <v>174</v>
      </c>
      <c r="C65" s="4" t="s">
        <v>48</v>
      </c>
      <c r="D65" s="14">
        <v>10.75</v>
      </c>
    </row>
    <row r="66" spans="1:4" ht="12.75">
      <c r="A66" t="s">
        <v>34</v>
      </c>
      <c r="C66" s="4" t="s">
        <v>48</v>
      </c>
      <c r="D66" s="14">
        <v>10.23</v>
      </c>
    </row>
    <row r="67" spans="1:4" ht="12.75">
      <c r="A67" t="s">
        <v>93</v>
      </c>
      <c r="C67" s="4" t="s">
        <v>48</v>
      </c>
      <c r="D67" s="14">
        <v>3.87</v>
      </c>
    </row>
    <row r="68" spans="3:4" ht="12.75">
      <c r="C68" s="4"/>
      <c r="D68" s="4"/>
    </row>
    <row r="69" spans="1:4" ht="12.75">
      <c r="A69" s="1" t="s">
        <v>175</v>
      </c>
      <c r="C69" s="4"/>
      <c r="D69" s="4"/>
    </row>
    <row r="70" spans="1:4" ht="12.75">
      <c r="A70" t="s">
        <v>176</v>
      </c>
      <c r="C70" s="4" t="s">
        <v>31</v>
      </c>
      <c r="D70" s="16">
        <v>8.5</v>
      </c>
    </row>
    <row r="71" spans="1:4" ht="12.75">
      <c r="A71" t="s">
        <v>177</v>
      </c>
      <c r="C71" s="4" t="s">
        <v>31</v>
      </c>
      <c r="D71" s="16">
        <v>11</v>
      </c>
    </row>
    <row r="72" spans="1:4" ht="12.75">
      <c r="A72" t="s">
        <v>178</v>
      </c>
      <c r="C72" s="4" t="s">
        <v>31</v>
      </c>
      <c r="D72" s="16">
        <v>12</v>
      </c>
    </row>
    <row r="73" spans="3:4" ht="12.75">
      <c r="C73" s="4"/>
      <c r="D73" s="4"/>
    </row>
    <row r="74" spans="1:4" ht="12.75">
      <c r="A74" s="1" t="s">
        <v>179</v>
      </c>
      <c r="C74" s="4"/>
      <c r="D74" s="4"/>
    </row>
    <row r="75" spans="1:4" ht="12.75">
      <c r="A75" t="s">
        <v>180</v>
      </c>
      <c r="C75" s="4" t="s">
        <v>39</v>
      </c>
      <c r="D75" s="16">
        <v>2.15</v>
      </c>
    </row>
    <row r="76" spans="1:4" ht="12.75">
      <c r="A76" t="s">
        <v>181</v>
      </c>
      <c r="C76" s="4" t="s">
        <v>182</v>
      </c>
      <c r="D76" s="16">
        <v>0.15</v>
      </c>
    </row>
    <row r="77" spans="1:4" ht="12.75">
      <c r="A77" t="s">
        <v>183</v>
      </c>
      <c r="C77" s="4" t="s">
        <v>39</v>
      </c>
      <c r="D77" s="16">
        <v>2.19</v>
      </c>
    </row>
    <row r="78" spans="1:4" ht="12.75">
      <c r="A78" t="s">
        <v>184</v>
      </c>
      <c r="C78" s="4" t="s">
        <v>39</v>
      </c>
      <c r="D78" s="16">
        <v>2.25</v>
      </c>
    </row>
    <row r="79" spans="1:4" ht="12.75">
      <c r="A79" t="s">
        <v>185</v>
      </c>
      <c r="C79" s="4" t="s">
        <v>45</v>
      </c>
      <c r="D79" s="16">
        <v>4</v>
      </c>
    </row>
    <row r="80" spans="1:4" ht="12.75">
      <c r="A80" t="s">
        <v>186</v>
      </c>
      <c r="C80" s="4" t="s">
        <v>187</v>
      </c>
      <c r="D80" s="17">
        <v>0.065</v>
      </c>
    </row>
    <row r="81" spans="1:4" ht="12.75">
      <c r="A81" t="s">
        <v>188</v>
      </c>
      <c r="C81" s="4" t="s">
        <v>187</v>
      </c>
      <c r="D81" s="17">
        <v>0.065</v>
      </c>
    </row>
    <row r="82" spans="1:4" ht="12.75">
      <c r="A82" t="s">
        <v>189</v>
      </c>
      <c r="D82" s="18" t="s">
        <v>190</v>
      </c>
    </row>
    <row r="84" ht="12.75">
      <c r="A84" s="1" t="s">
        <v>191</v>
      </c>
    </row>
    <row r="85" ht="12.75">
      <c r="A85" s="1" t="s">
        <v>192</v>
      </c>
    </row>
    <row r="86" spans="1:4" ht="12.75">
      <c r="A86" t="s">
        <v>193</v>
      </c>
      <c r="C86" s="4" t="s">
        <v>47</v>
      </c>
      <c r="D86" s="16">
        <v>4</v>
      </c>
    </row>
    <row r="87" spans="1:4" ht="12.75">
      <c r="A87" t="s">
        <v>194</v>
      </c>
      <c r="C87" s="4" t="s">
        <v>195</v>
      </c>
      <c r="D87" s="16">
        <v>3</v>
      </c>
    </row>
    <row r="88" spans="1:4" ht="12.75">
      <c r="A88" t="s">
        <v>27</v>
      </c>
      <c r="C88" s="4" t="s">
        <v>28</v>
      </c>
      <c r="D88" s="16">
        <v>100</v>
      </c>
    </row>
    <row r="89" spans="1:4" ht="12.75">
      <c r="A89" t="s">
        <v>81</v>
      </c>
      <c r="C89" s="4" t="s">
        <v>47</v>
      </c>
      <c r="D89" s="16">
        <v>4</v>
      </c>
    </row>
    <row r="90" spans="1:4" ht="12.75">
      <c r="A90" t="s">
        <v>82</v>
      </c>
      <c r="C90" s="4" t="s">
        <v>78</v>
      </c>
      <c r="D90" s="16">
        <v>4.02</v>
      </c>
    </row>
    <row r="91" spans="1:4" ht="12.75">
      <c r="A91" t="s">
        <v>89</v>
      </c>
      <c r="C91" s="4" t="s">
        <v>86</v>
      </c>
      <c r="D91" s="16">
        <v>0.14</v>
      </c>
    </row>
    <row r="92" spans="3:4" ht="12.75">
      <c r="C92" s="4"/>
      <c r="D92" s="4"/>
    </row>
    <row r="93" spans="1:4" ht="12.75">
      <c r="A93" s="1" t="s">
        <v>196</v>
      </c>
      <c r="C93" s="4"/>
      <c r="D93" s="4"/>
    </row>
    <row r="94" spans="1:4" ht="12.75">
      <c r="A94" t="s">
        <v>197</v>
      </c>
      <c r="C94" s="4" t="s">
        <v>68</v>
      </c>
      <c r="D94" s="16">
        <v>25.75</v>
      </c>
    </row>
    <row r="95" spans="1:4" ht="12.75">
      <c r="A95" t="s">
        <v>14</v>
      </c>
      <c r="C95" s="4" t="s">
        <v>15</v>
      </c>
      <c r="D95" s="16">
        <v>0.34</v>
      </c>
    </row>
    <row r="96" spans="1:4" ht="12.75">
      <c r="A96" t="s">
        <v>198</v>
      </c>
      <c r="C96" s="4" t="s">
        <v>68</v>
      </c>
      <c r="D96" s="16">
        <v>21</v>
      </c>
    </row>
    <row r="97" spans="1:4" ht="12.75">
      <c r="A97" t="s">
        <v>69</v>
      </c>
      <c r="C97" s="4" t="s">
        <v>15</v>
      </c>
      <c r="D97" s="16">
        <v>0.55</v>
      </c>
    </row>
    <row r="98" spans="1:4" ht="12.75">
      <c r="A98" t="s">
        <v>70</v>
      </c>
      <c r="C98" s="4" t="s">
        <v>15</v>
      </c>
      <c r="D98" s="16">
        <v>0.263</v>
      </c>
    </row>
    <row r="99" spans="1:4" ht="12.75">
      <c r="A99" t="s">
        <v>16</v>
      </c>
      <c r="C99" s="4" t="s">
        <v>15</v>
      </c>
      <c r="D99" s="16">
        <v>0.17</v>
      </c>
    </row>
    <row r="100" spans="1:4" ht="12.75">
      <c r="A100" t="s">
        <v>199</v>
      </c>
      <c r="C100" s="4" t="s">
        <v>15</v>
      </c>
      <c r="D100" s="16">
        <v>0.29</v>
      </c>
    </row>
    <row r="101" spans="1:4" ht="12.75">
      <c r="A101" t="s">
        <v>67</v>
      </c>
      <c r="C101" s="4" t="s">
        <v>68</v>
      </c>
      <c r="D101" s="16">
        <v>25.75</v>
      </c>
    </row>
    <row r="102" spans="1:4" ht="12.75">
      <c r="A102" t="s">
        <v>17</v>
      </c>
      <c r="C102" s="4" t="s">
        <v>15</v>
      </c>
      <c r="D102" s="16">
        <v>0.8</v>
      </c>
    </row>
    <row r="103" spans="3:4" ht="12.75">
      <c r="C103" s="4"/>
      <c r="D103" s="5"/>
    </row>
    <row r="104" spans="1:4" ht="12.75">
      <c r="A104" s="1" t="s">
        <v>200</v>
      </c>
      <c r="C104" s="4"/>
      <c r="D104" s="4"/>
    </row>
    <row r="105" spans="1:4" ht="12.75">
      <c r="A105" t="s">
        <v>201</v>
      </c>
      <c r="C105" s="4" t="s">
        <v>24</v>
      </c>
      <c r="D105" s="16">
        <v>5.39</v>
      </c>
    </row>
    <row r="106" spans="1:4" ht="12.75">
      <c r="A106" t="s">
        <v>202</v>
      </c>
      <c r="C106" s="4" t="s">
        <v>20</v>
      </c>
      <c r="D106" s="16">
        <v>8.18</v>
      </c>
    </row>
    <row r="107" spans="1:4" ht="12.75">
      <c r="A107" t="s">
        <v>203</v>
      </c>
      <c r="C107" s="4" t="s">
        <v>24</v>
      </c>
      <c r="D107" s="16">
        <v>0.19</v>
      </c>
    </row>
    <row r="108" spans="1:4" ht="12.75">
      <c r="A108" t="s">
        <v>65</v>
      </c>
      <c r="C108" s="4" t="s">
        <v>24</v>
      </c>
      <c r="D108" s="16">
        <v>0.18</v>
      </c>
    </row>
    <row r="109" spans="1:4" ht="12.75">
      <c r="A109" t="s">
        <v>66</v>
      </c>
      <c r="C109" s="4" t="s">
        <v>39</v>
      </c>
      <c r="D109" s="16">
        <v>6</v>
      </c>
    </row>
    <row r="110" spans="3:4" ht="12.75">
      <c r="C110" s="4"/>
      <c r="D110" s="4"/>
    </row>
    <row r="111" spans="1:4" ht="12.75">
      <c r="A111" s="1" t="s">
        <v>204</v>
      </c>
      <c r="C111" s="4"/>
      <c r="D111" s="4"/>
    </row>
    <row r="112" spans="1:4" ht="12.75">
      <c r="A112" t="s">
        <v>205</v>
      </c>
      <c r="C112" s="4" t="s">
        <v>24</v>
      </c>
      <c r="D112" s="16">
        <v>0.14</v>
      </c>
    </row>
    <row r="113" spans="1:4" ht="12.75">
      <c r="A113" t="s">
        <v>206</v>
      </c>
      <c r="C113" s="4" t="s">
        <v>20</v>
      </c>
      <c r="D113" s="16">
        <v>1.87</v>
      </c>
    </row>
    <row r="114" spans="1:4" ht="12.75">
      <c r="A114" t="s">
        <v>21</v>
      </c>
      <c r="C114" s="4" t="s">
        <v>20</v>
      </c>
      <c r="D114" s="16">
        <v>2.03</v>
      </c>
    </row>
    <row r="115" spans="1:4" ht="12.75">
      <c r="A115" t="s">
        <v>207</v>
      </c>
      <c r="C115" s="4" t="s">
        <v>20</v>
      </c>
      <c r="D115" s="16">
        <v>4</v>
      </c>
    </row>
    <row r="116" spans="1:4" ht="12.75">
      <c r="A116" t="s">
        <v>19</v>
      </c>
      <c r="C116" s="4" t="s">
        <v>20</v>
      </c>
      <c r="D116" s="16">
        <v>2.03</v>
      </c>
    </row>
    <row r="117" spans="1:4" ht="12.75">
      <c r="A117" t="s">
        <v>73</v>
      </c>
      <c r="C117" s="4" t="s">
        <v>20</v>
      </c>
      <c r="D117" s="16">
        <v>3.13</v>
      </c>
    </row>
    <row r="118" spans="3:4" ht="12.75">
      <c r="C118" s="4"/>
      <c r="D118" s="4"/>
    </row>
    <row r="119" spans="1:4" ht="12.75">
      <c r="A119" s="1" t="s">
        <v>208</v>
      </c>
      <c r="C119" s="4"/>
      <c r="D119" s="4"/>
    </row>
    <row r="120" spans="1:4" ht="12.75">
      <c r="A120" t="s">
        <v>209</v>
      </c>
      <c r="C120" s="4" t="s">
        <v>24</v>
      </c>
      <c r="D120" s="16">
        <v>0.81</v>
      </c>
    </row>
    <row r="121" spans="1:4" ht="12.75">
      <c r="A121" t="s">
        <v>23</v>
      </c>
      <c r="C121" s="4" t="s">
        <v>24</v>
      </c>
      <c r="D121" s="16">
        <v>1.54</v>
      </c>
    </row>
    <row r="122" spans="1:4" ht="12.75">
      <c r="A122" t="s">
        <v>210</v>
      </c>
      <c r="C122" s="4" t="s">
        <v>24</v>
      </c>
      <c r="D122" s="16">
        <v>0.61</v>
      </c>
    </row>
    <row r="123" spans="1:4" ht="12.75">
      <c r="A123" t="s">
        <v>25</v>
      </c>
      <c r="C123" s="4" t="s">
        <v>20</v>
      </c>
      <c r="D123" s="16">
        <v>5.25</v>
      </c>
    </row>
    <row r="124" spans="1:4" ht="12.75">
      <c r="A124" t="s">
        <v>79</v>
      </c>
      <c r="C124" s="4" t="s">
        <v>24</v>
      </c>
      <c r="D124" s="16">
        <v>1.69</v>
      </c>
    </row>
    <row r="125" spans="1:4" ht="12.75">
      <c r="A125" t="s">
        <v>87</v>
      </c>
      <c r="C125" s="4" t="s">
        <v>20</v>
      </c>
      <c r="D125" s="16">
        <v>8</v>
      </c>
    </row>
    <row r="126" spans="3:4" ht="12.75">
      <c r="C126" s="4"/>
      <c r="D126" s="5"/>
    </row>
    <row r="127" spans="1:4" ht="12.75">
      <c r="A127" s="1" t="s">
        <v>236</v>
      </c>
      <c r="C127" s="4"/>
      <c r="D127" s="5"/>
    </row>
    <row r="128" spans="1:4" ht="12.75">
      <c r="A128" t="s">
        <v>72</v>
      </c>
      <c r="C128" s="4" t="s">
        <v>24</v>
      </c>
      <c r="D128" s="16">
        <v>2.38</v>
      </c>
    </row>
    <row r="129" spans="3:4" ht="12.75">
      <c r="C129" s="4"/>
      <c r="D129" s="4"/>
    </row>
    <row r="130" spans="1:4" ht="12.75">
      <c r="A130" s="1" t="s">
        <v>211</v>
      </c>
      <c r="C130" s="4"/>
      <c r="D130" s="4"/>
    </row>
    <row r="131" spans="1:4" ht="12.75">
      <c r="A131" t="s">
        <v>212</v>
      </c>
      <c r="C131" s="4" t="s">
        <v>48</v>
      </c>
      <c r="D131" s="16">
        <v>0.63</v>
      </c>
    </row>
    <row r="132" spans="3:4" ht="12.75">
      <c r="C132" s="4"/>
      <c r="D132" s="4"/>
    </row>
    <row r="133" spans="1:4" ht="12.75">
      <c r="A133" s="1" t="s">
        <v>213</v>
      </c>
      <c r="C133" s="4"/>
      <c r="D133" s="4"/>
    </row>
    <row r="134" spans="1:4" ht="12.75">
      <c r="A134" t="s">
        <v>214</v>
      </c>
      <c r="C134" s="4" t="s">
        <v>215</v>
      </c>
      <c r="D134" s="16">
        <v>1.58</v>
      </c>
    </row>
    <row r="135" spans="1:4" ht="12.75">
      <c r="A135" t="s">
        <v>216</v>
      </c>
      <c r="C135" s="4" t="s">
        <v>15</v>
      </c>
      <c r="D135" s="16">
        <v>0.21</v>
      </c>
    </row>
    <row r="136" spans="1:4" ht="12.75">
      <c r="A136" t="s">
        <v>217</v>
      </c>
      <c r="C136" s="4" t="s">
        <v>15</v>
      </c>
      <c r="D136" s="16">
        <v>16.5</v>
      </c>
    </row>
    <row r="137" spans="1:4" ht="12.75">
      <c r="A137" t="s">
        <v>75</v>
      </c>
      <c r="C137" s="4" t="s">
        <v>15</v>
      </c>
      <c r="D137" s="16">
        <v>16</v>
      </c>
    </row>
    <row r="138" spans="1:4" ht="12.75">
      <c r="A138" t="s">
        <v>80</v>
      </c>
      <c r="C138" s="4" t="s">
        <v>15</v>
      </c>
      <c r="D138" s="16">
        <v>60</v>
      </c>
    </row>
    <row r="139" spans="1:4" ht="12.75">
      <c r="A139" t="s">
        <v>88</v>
      </c>
      <c r="C139" s="4" t="s">
        <v>15</v>
      </c>
      <c r="D139" s="16">
        <v>0.25</v>
      </c>
    </row>
    <row r="140" spans="3:4" ht="12.75">
      <c r="C140" s="4"/>
      <c r="D140" s="4"/>
    </row>
    <row r="141" spans="1:4" ht="12.75">
      <c r="A141" s="1" t="s">
        <v>218</v>
      </c>
      <c r="C141" s="4"/>
      <c r="D141" s="4"/>
    </row>
    <row r="142" spans="1:4" ht="12.75">
      <c r="A142" t="s">
        <v>219</v>
      </c>
      <c r="C142" s="4" t="s">
        <v>28</v>
      </c>
      <c r="D142" s="16">
        <v>20</v>
      </c>
    </row>
    <row r="143" spans="1:4" ht="12.75">
      <c r="A143" t="s">
        <v>220</v>
      </c>
      <c r="C143" s="4" t="s">
        <v>28</v>
      </c>
      <c r="D143" s="16">
        <v>2</v>
      </c>
    </row>
    <row r="144" spans="1:4" ht="12.75">
      <c r="A144" t="s">
        <v>221</v>
      </c>
      <c r="C144" s="4" t="s">
        <v>28</v>
      </c>
      <c r="D144" s="16">
        <v>6</v>
      </c>
    </row>
    <row r="145" spans="1:4" ht="12.75">
      <c r="A145" t="s">
        <v>222</v>
      </c>
      <c r="C145" s="4" t="s">
        <v>28</v>
      </c>
      <c r="D145" s="16">
        <v>20</v>
      </c>
    </row>
    <row r="147" ht="12.75">
      <c r="A147" s="1" t="s">
        <v>231</v>
      </c>
    </row>
    <row r="148" spans="1:4" ht="12.75">
      <c r="A148" t="s">
        <v>232</v>
      </c>
      <c r="C148" s="4" t="s">
        <v>28</v>
      </c>
      <c r="D148" s="10">
        <v>50</v>
      </c>
    </row>
    <row r="149" spans="1:4" ht="12.75">
      <c r="A149" t="s">
        <v>233</v>
      </c>
      <c r="C149" s="4" t="s">
        <v>28</v>
      </c>
      <c r="D149" s="10">
        <v>10968</v>
      </c>
    </row>
    <row r="150" spans="1:4" ht="12.75">
      <c r="A150" t="s">
        <v>61</v>
      </c>
      <c r="C150" s="4" t="s">
        <v>28</v>
      </c>
      <c r="D150" s="10">
        <v>308</v>
      </c>
    </row>
    <row r="151" spans="1:4" ht="12.75">
      <c r="A151" t="s">
        <v>234</v>
      </c>
      <c r="C151" s="4" t="s">
        <v>235</v>
      </c>
      <c r="D151" s="10">
        <v>225</v>
      </c>
    </row>
    <row r="152" spans="1:4" ht="12.75">
      <c r="A152" t="s">
        <v>59</v>
      </c>
      <c r="C152" s="4" t="s">
        <v>28</v>
      </c>
      <c r="D152" s="10">
        <v>40</v>
      </c>
    </row>
    <row r="153" spans="1:4" ht="12.75">
      <c r="A153" t="s">
        <v>91</v>
      </c>
      <c r="C153" s="4" t="s">
        <v>28</v>
      </c>
      <c r="D153" s="10">
        <v>15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63.7109375" style="0" customWidth="1"/>
    <col min="2" max="5" width="10.28125" style="0" customWidth="1"/>
  </cols>
  <sheetData>
    <row r="1" ht="12.75">
      <c r="A1" s="1" t="s">
        <v>94</v>
      </c>
    </row>
    <row r="2" ht="12.75">
      <c r="A2" t="s">
        <v>0</v>
      </c>
    </row>
    <row r="3" ht="12.75">
      <c r="A3" t="str">
        <f>"Yrs 10-20, "&amp;'Input Prices'!D82</f>
        <v>Yrs 10-20, Far West Texas, 2013</v>
      </c>
    </row>
    <row r="5" spans="1:5" ht="12.75">
      <c r="A5" s="1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2:5" ht="12.75">
      <c r="B6" s="4"/>
      <c r="C6" s="13" t="s">
        <v>6</v>
      </c>
      <c r="D6" s="13"/>
      <c r="E6" s="13" t="s">
        <v>6</v>
      </c>
    </row>
    <row r="7" spans="1:5" ht="12.75">
      <c r="A7" s="1" t="s">
        <v>7</v>
      </c>
      <c r="B7" s="4"/>
      <c r="C7" s="4"/>
      <c r="D7" s="4"/>
      <c r="E7" s="4"/>
    </row>
    <row r="8" spans="1:5" ht="12.75">
      <c r="A8" t="s">
        <v>8</v>
      </c>
      <c r="B8" s="4" t="s">
        <v>9</v>
      </c>
      <c r="C8" s="5">
        <f>'Input Prices'!D8</f>
        <v>2.5</v>
      </c>
      <c r="D8" s="14">
        <v>1364</v>
      </c>
      <c r="E8" s="5">
        <f>C8*D8</f>
        <v>3410</v>
      </c>
    </row>
    <row r="9" spans="2:5" ht="12.75">
      <c r="B9" s="4"/>
      <c r="C9" s="5"/>
      <c r="D9" s="4"/>
      <c r="E9" s="5"/>
    </row>
    <row r="10" spans="1:5" ht="12.75">
      <c r="A10" s="1" t="s">
        <v>10</v>
      </c>
      <c r="B10" s="4"/>
      <c r="C10" s="5"/>
      <c r="D10" s="4"/>
      <c r="E10" s="12">
        <f>E8</f>
        <v>3410</v>
      </c>
    </row>
    <row r="11" spans="1:5" ht="12.75">
      <c r="A11" t="s">
        <v>11</v>
      </c>
      <c r="B11" s="4"/>
      <c r="C11" s="5"/>
      <c r="D11" s="4"/>
      <c r="E11" s="5"/>
    </row>
    <row r="12" spans="1:5" ht="12.75">
      <c r="A12" s="1" t="s">
        <v>12</v>
      </c>
      <c r="B12" s="4"/>
      <c r="C12" s="5"/>
      <c r="D12" s="4"/>
      <c r="E12" s="5"/>
    </row>
    <row r="13" spans="1:5" ht="12.75">
      <c r="A13" s="2" t="s">
        <v>13</v>
      </c>
      <c r="B13" s="4"/>
      <c r="C13" s="5"/>
      <c r="D13" s="4"/>
      <c r="E13" s="5"/>
    </row>
    <row r="14" spans="1:5" ht="12.75">
      <c r="A14" t="s">
        <v>14</v>
      </c>
      <c r="B14" s="4" t="s">
        <v>15</v>
      </c>
      <c r="C14" s="5">
        <f>'Input Prices'!D95</f>
        <v>0.34</v>
      </c>
      <c r="D14" s="14">
        <v>80</v>
      </c>
      <c r="E14" s="5">
        <f aca="true" t="shared" si="0" ref="E14:E51">C14*D14</f>
        <v>27.200000000000003</v>
      </c>
    </row>
    <row r="15" spans="1:5" ht="12.75">
      <c r="A15" t="s">
        <v>16</v>
      </c>
      <c r="B15" s="4" t="s">
        <v>15</v>
      </c>
      <c r="C15" s="5">
        <f>'Input Prices'!D99</f>
        <v>0.17</v>
      </c>
      <c r="D15" s="14">
        <v>291.5</v>
      </c>
      <c r="E15" s="5">
        <f t="shared" si="0"/>
        <v>49.55500000000001</v>
      </c>
    </row>
    <row r="16" spans="1:5" ht="12.75">
      <c r="A16" t="s">
        <v>17</v>
      </c>
      <c r="B16" s="4" t="s">
        <v>15</v>
      </c>
      <c r="C16" s="5">
        <f>'Input Prices'!D102</f>
        <v>0.8</v>
      </c>
      <c r="D16" s="14">
        <v>25</v>
      </c>
      <c r="E16" s="5">
        <f t="shared" si="0"/>
        <v>20</v>
      </c>
    </row>
    <row r="17" spans="1:5" ht="12.75">
      <c r="A17" s="2" t="s">
        <v>18</v>
      </c>
      <c r="B17" s="4"/>
      <c r="C17" s="5"/>
      <c r="D17" s="4"/>
      <c r="E17" s="5"/>
    </row>
    <row r="18" spans="1:5" ht="12.75">
      <c r="A18" t="s">
        <v>19</v>
      </c>
      <c r="B18" s="4" t="s">
        <v>20</v>
      </c>
      <c r="C18" s="5">
        <f>'Input Prices'!D116</f>
        <v>2.03</v>
      </c>
      <c r="D18" s="14">
        <v>16.98</v>
      </c>
      <c r="E18" s="5">
        <f t="shared" si="0"/>
        <v>34.4694</v>
      </c>
    </row>
    <row r="19" spans="1:5" ht="12.75">
      <c r="A19" t="s">
        <v>21</v>
      </c>
      <c r="B19" s="4" t="s">
        <v>20</v>
      </c>
      <c r="C19" s="5">
        <f>'Input Prices'!D114</f>
        <v>2.03</v>
      </c>
      <c r="D19" s="14">
        <v>56</v>
      </c>
      <c r="E19" s="5">
        <f t="shared" si="0"/>
        <v>113.67999999999999</v>
      </c>
    </row>
    <row r="20" spans="1:5" ht="12.75">
      <c r="A20" s="2" t="s">
        <v>22</v>
      </c>
      <c r="B20" s="4"/>
      <c r="C20" s="5"/>
      <c r="D20" s="4"/>
      <c r="E20" s="5"/>
    </row>
    <row r="21" spans="1:5" ht="12.75">
      <c r="A21" t="s">
        <v>23</v>
      </c>
      <c r="B21" s="4" t="s">
        <v>24</v>
      </c>
      <c r="C21" s="5">
        <f>'Input Prices'!D121</f>
        <v>1.54</v>
      </c>
      <c r="D21" s="14">
        <v>12</v>
      </c>
      <c r="E21" s="5">
        <f t="shared" si="0"/>
        <v>18.48</v>
      </c>
    </row>
    <row r="22" spans="1:5" ht="12.75">
      <c r="A22" t="s">
        <v>25</v>
      </c>
      <c r="B22" s="4" t="s">
        <v>20</v>
      </c>
      <c r="C22" s="5">
        <f>'Input Prices'!D123</f>
        <v>5.25</v>
      </c>
      <c r="D22" s="14">
        <v>2.5</v>
      </c>
      <c r="E22" s="5">
        <f t="shared" si="0"/>
        <v>13.125</v>
      </c>
    </row>
    <row r="23" spans="1:5" ht="12.75">
      <c r="A23" s="2" t="s">
        <v>26</v>
      </c>
      <c r="B23" s="4"/>
      <c r="C23" s="5"/>
      <c r="D23" s="4"/>
      <c r="E23" s="5"/>
    </row>
    <row r="24" spans="1:5" ht="12.75">
      <c r="A24" t="s">
        <v>27</v>
      </c>
      <c r="B24" s="4" t="s">
        <v>28</v>
      </c>
      <c r="C24" s="5">
        <f>'Input Prices'!D88</f>
        <v>100</v>
      </c>
      <c r="D24" s="14">
        <v>0.33</v>
      </c>
      <c r="E24" s="5">
        <f t="shared" si="0"/>
        <v>33</v>
      </c>
    </row>
    <row r="25" spans="1:5" ht="12.75">
      <c r="A25" s="2" t="s">
        <v>29</v>
      </c>
      <c r="B25" s="4"/>
      <c r="C25" s="5"/>
      <c r="D25" s="4"/>
      <c r="E25" s="5"/>
    </row>
    <row r="26" spans="1:5" ht="12.75">
      <c r="A26" t="s">
        <v>30</v>
      </c>
      <c r="B26" s="4" t="s">
        <v>31</v>
      </c>
      <c r="C26" s="5">
        <f>'Input Prices'!D72</f>
        <v>12</v>
      </c>
      <c r="D26" s="14">
        <v>1.872</v>
      </c>
      <c r="E26" s="5">
        <f t="shared" si="0"/>
        <v>22.464000000000002</v>
      </c>
    </row>
    <row r="27" spans="1:5" ht="12.75">
      <c r="A27" t="s">
        <v>32</v>
      </c>
      <c r="B27" s="4" t="s">
        <v>31</v>
      </c>
      <c r="C27" s="5">
        <f>'Input Prices'!D72</f>
        <v>12</v>
      </c>
      <c r="D27" s="14">
        <v>1.2366</v>
      </c>
      <c r="E27" s="5">
        <f t="shared" si="0"/>
        <v>14.839199999999998</v>
      </c>
    </row>
    <row r="28" spans="1:5" ht="12.75">
      <c r="A28" s="2" t="s">
        <v>33</v>
      </c>
      <c r="B28" s="4"/>
      <c r="C28" s="5"/>
      <c r="D28" s="4"/>
      <c r="E28" s="5"/>
    </row>
    <row r="29" spans="1:5" ht="12.75">
      <c r="A29" t="s">
        <v>34</v>
      </c>
      <c r="B29" s="4" t="s">
        <v>31</v>
      </c>
      <c r="C29" s="5">
        <f>'Input Prices'!D71</f>
        <v>11</v>
      </c>
      <c r="D29" s="14">
        <v>0.7817</v>
      </c>
      <c r="E29" s="5">
        <f t="shared" si="0"/>
        <v>8.5987</v>
      </c>
    </row>
    <row r="30" spans="1:5" ht="12.75">
      <c r="A30" s="2" t="s">
        <v>35</v>
      </c>
      <c r="B30" s="4"/>
      <c r="C30" s="5"/>
      <c r="D30" s="4"/>
      <c r="E30" s="5"/>
    </row>
    <row r="31" spans="1:5" ht="12.75">
      <c r="A31" t="s">
        <v>36</v>
      </c>
      <c r="B31" s="4" t="s">
        <v>31</v>
      </c>
      <c r="C31" s="5">
        <f>'Input Prices'!D70</f>
        <v>8.5</v>
      </c>
      <c r="D31" s="14">
        <v>0.2501</v>
      </c>
      <c r="E31" s="5">
        <f t="shared" si="0"/>
        <v>2.12585</v>
      </c>
    </row>
    <row r="32" spans="1:5" ht="12.75">
      <c r="A32" t="s">
        <v>32</v>
      </c>
      <c r="B32" s="4" t="s">
        <v>31</v>
      </c>
      <c r="C32" s="5">
        <f>'Input Prices'!D70</f>
        <v>8.5</v>
      </c>
      <c r="D32" s="14">
        <v>0.5</v>
      </c>
      <c r="E32" s="5">
        <f t="shared" si="0"/>
        <v>4.25</v>
      </c>
    </row>
    <row r="33" spans="1:5" ht="12.75">
      <c r="A33" t="s">
        <v>37</v>
      </c>
      <c r="B33" s="4" t="s">
        <v>31</v>
      </c>
      <c r="C33" s="5">
        <f>'Input Prices'!D70</f>
        <v>8.5</v>
      </c>
      <c r="D33" s="14">
        <v>0.3819</v>
      </c>
      <c r="E33" s="5">
        <f t="shared" si="0"/>
        <v>3.24615</v>
      </c>
    </row>
    <row r="34" spans="1:5" ht="12.75">
      <c r="A34" s="2" t="s">
        <v>38</v>
      </c>
      <c r="B34" s="4"/>
      <c r="C34" s="5"/>
      <c r="D34" s="4"/>
      <c r="E34" s="5"/>
    </row>
    <row r="35" spans="1:5" ht="12.75">
      <c r="A35" t="s">
        <v>30</v>
      </c>
      <c r="B35" s="4" t="s">
        <v>39</v>
      </c>
      <c r="C35" s="5">
        <f>'Input Prices'!D75</f>
        <v>2.15</v>
      </c>
      <c r="D35" s="14">
        <v>14.2604</v>
      </c>
      <c r="E35" s="5">
        <f t="shared" si="0"/>
        <v>30.65986</v>
      </c>
    </row>
    <row r="36" spans="1:5" ht="12.75">
      <c r="A36" t="s">
        <v>32</v>
      </c>
      <c r="B36" s="4" t="s">
        <v>39</v>
      </c>
      <c r="C36" s="5">
        <f>'Input Prices'!D75</f>
        <v>2.15</v>
      </c>
      <c r="D36" s="14">
        <v>2.75</v>
      </c>
      <c r="E36" s="5">
        <f t="shared" si="0"/>
        <v>5.9125</v>
      </c>
    </row>
    <row r="37" spans="1:5" ht="12.75">
      <c r="A37" s="2" t="s">
        <v>40</v>
      </c>
      <c r="B37" s="4"/>
      <c r="C37" s="5"/>
      <c r="D37" s="4"/>
      <c r="E37" s="5"/>
    </row>
    <row r="38" spans="1:5" ht="12.75">
      <c r="A38" t="s">
        <v>37</v>
      </c>
      <c r="B38" s="4" t="s">
        <v>41</v>
      </c>
      <c r="C38" s="5">
        <f>'Input Prices'!D76</f>
        <v>0.15</v>
      </c>
      <c r="D38" s="14">
        <v>187.8626</v>
      </c>
      <c r="E38" s="5">
        <f t="shared" si="0"/>
        <v>28.179389999999998</v>
      </c>
    </row>
    <row r="39" spans="1:5" ht="12.75">
      <c r="A39" s="2" t="s">
        <v>42</v>
      </c>
      <c r="B39" s="4"/>
      <c r="C39" s="5"/>
      <c r="D39" s="4"/>
      <c r="E39" s="5"/>
    </row>
    <row r="40" spans="1:5" ht="12.75">
      <c r="A40" t="s">
        <v>32</v>
      </c>
      <c r="B40" s="4" t="s">
        <v>39</v>
      </c>
      <c r="C40" s="5">
        <f>'Input Prices'!D77</f>
        <v>2.19</v>
      </c>
      <c r="D40" s="14">
        <v>0.7366</v>
      </c>
      <c r="E40" s="5">
        <f t="shared" si="0"/>
        <v>1.613154</v>
      </c>
    </row>
    <row r="41" spans="1:5" ht="12.75">
      <c r="A41" t="s">
        <v>43</v>
      </c>
      <c r="B41" s="4" t="s">
        <v>39</v>
      </c>
      <c r="C41" s="5">
        <f>'Input Prices'!D77</f>
        <v>2.19</v>
      </c>
      <c r="D41" s="14">
        <v>6.432</v>
      </c>
      <c r="E41" s="5">
        <f t="shared" si="0"/>
        <v>14.08608</v>
      </c>
    </row>
    <row r="42" spans="1:5" ht="12.75">
      <c r="A42" s="2" t="s">
        <v>44</v>
      </c>
      <c r="B42" s="4"/>
      <c r="C42" s="5"/>
      <c r="D42" s="4"/>
      <c r="E42" s="5"/>
    </row>
    <row r="43" spans="1:5" ht="12.75">
      <c r="A43" t="s">
        <v>34</v>
      </c>
      <c r="B43" s="4" t="s">
        <v>45</v>
      </c>
      <c r="C43" s="5">
        <f>'Input Prices'!D79</f>
        <v>4</v>
      </c>
      <c r="D43" s="14">
        <v>35.207</v>
      </c>
      <c r="E43" s="5">
        <f t="shared" si="0"/>
        <v>140.828</v>
      </c>
    </row>
    <row r="44" spans="1:5" ht="12.75">
      <c r="A44" s="2" t="s">
        <v>46</v>
      </c>
      <c r="B44" s="4"/>
      <c r="C44" s="5"/>
      <c r="D44" s="4"/>
      <c r="E44" s="5"/>
    </row>
    <row r="45" spans="1:5" ht="12.75">
      <c r="A45" t="s">
        <v>36</v>
      </c>
      <c r="B45" s="4" t="s">
        <v>47</v>
      </c>
      <c r="C45" s="5">
        <v>11.61</v>
      </c>
      <c r="D45" s="14">
        <v>1</v>
      </c>
      <c r="E45" s="5">
        <f t="shared" si="0"/>
        <v>11.61</v>
      </c>
    </row>
    <row r="46" spans="1:5" ht="12.75">
      <c r="A46" t="s">
        <v>30</v>
      </c>
      <c r="B46" s="4" t="s">
        <v>47</v>
      </c>
      <c r="C46" s="5">
        <v>3.98</v>
      </c>
      <c r="D46" s="14">
        <v>1</v>
      </c>
      <c r="E46" s="5">
        <f t="shared" si="0"/>
        <v>3.98</v>
      </c>
    </row>
    <row r="47" spans="1:5" ht="12.75">
      <c r="A47" t="s">
        <v>32</v>
      </c>
      <c r="B47" s="4" t="s">
        <v>47</v>
      </c>
      <c r="C47" s="5">
        <v>3.99</v>
      </c>
      <c r="D47" s="14">
        <v>1</v>
      </c>
      <c r="E47" s="5">
        <f t="shared" si="0"/>
        <v>3.99</v>
      </c>
    </row>
    <row r="48" spans="1:5" ht="12.75">
      <c r="A48" t="s">
        <v>37</v>
      </c>
      <c r="B48" s="4" t="s">
        <v>15</v>
      </c>
      <c r="C48" s="5">
        <v>0.02</v>
      </c>
      <c r="D48" s="14">
        <f>D8</f>
        <v>1364</v>
      </c>
      <c r="E48" s="5">
        <f t="shared" si="0"/>
        <v>27.28</v>
      </c>
    </row>
    <row r="49" spans="1:5" ht="12.75">
      <c r="A49" t="s">
        <v>34</v>
      </c>
      <c r="B49" s="4" t="s">
        <v>48</v>
      </c>
      <c r="C49" s="5">
        <v>0.29</v>
      </c>
      <c r="D49" s="14">
        <v>57</v>
      </c>
      <c r="E49" s="5">
        <f t="shared" si="0"/>
        <v>16.529999999999998</v>
      </c>
    </row>
    <row r="50" spans="1:5" ht="12.75">
      <c r="A50" t="s">
        <v>43</v>
      </c>
      <c r="B50" s="4" t="s">
        <v>49</v>
      </c>
      <c r="C50" s="5">
        <v>1200</v>
      </c>
      <c r="D50" s="14">
        <v>0.0027</v>
      </c>
      <c r="E50" s="5">
        <f t="shared" si="0"/>
        <v>3.24</v>
      </c>
    </row>
    <row r="51" spans="1:5" ht="12.75">
      <c r="A51" s="2" t="s">
        <v>50</v>
      </c>
      <c r="B51" s="4" t="s">
        <v>47</v>
      </c>
      <c r="C51" s="5">
        <f>SUM(E14:E50)*'Input Prices'!D80*(270/360)</f>
        <v>31.830936345000005</v>
      </c>
      <c r="D51" s="14">
        <v>1</v>
      </c>
      <c r="E51" s="5">
        <f t="shared" si="0"/>
        <v>31.830936345000005</v>
      </c>
    </row>
    <row r="52" spans="2:5" ht="12.75">
      <c r="B52" s="4"/>
      <c r="C52" s="5"/>
      <c r="D52" s="4"/>
      <c r="E52" s="5"/>
    </row>
    <row r="53" spans="1:5" ht="12.75">
      <c r="A53" s="1" t="s">
        <v>51</v>
      </c>
      <c r="B53" s="4"/>
      <c r="C53" s="5"/>
      <c r="D53" s="4"/>
      <c r="E53" s="12">
        <f>SUM(E14:E51)</f>
        <v>684.7732203450001</v>
      </c>
    </row>
    <row r="54" spans="1:5" ht="12.75">
      <c r="A54" s="1" t="s">
        <v>52</v>
      </c>
      <c r="B54" s="4"/>
      <c r="C54" s="5"/>
      <c r="D54" s="4"/>
      <c r="E54" s="5">
        <f>E10-E53</f>
        <v>2725.226779655</v>
      </c>
    </row>
    <row r="55" spans="1:5" ht="12.75">
      <c r="A55" t="s">
        <v>11</v>
      </c>
      <c r="B55" s="4"/>
      <c r="C55" s="5"/>
      <c r="D55" s="4"/>
      <c r="E55" s="5"/>
    </row>
    <row r="56" spans="1:5" ht="12.75">
      <c r="A56" s="1" t="s">
        <v>53</v>
      </c>
      <c r="B56" s="4"/>
      <c r="C56" s="5"/>
      <c r="D56" s="4"/>
      <c r="E56" s="5"/>
    </row>
    <row r="57" spans="1:5" ht="12.75">
      <c r="A57" t="s">
        <v>61</v>
      </c>
      <c r="B57" s="4" t="s">
        <v>47</v>
      </c>
      <c r="C57" s="5">
        <f>'Input Prices'!D150</f>
        <v>308</v>
      </c>
      <c r="D57" s="14">
        <v>1</v>
      </c>
      <c r="E57" s="5">
        <f>C57*D57</f>
        <v>308</v>
      </c>
    </row>
    <row r="58" spans="1:5" ht="12.75">
      <c r="A58" t="s">
        <v>36</v>
      </c>
      <c r="B58" s="4" t="s">
        <v>47</v>
      </c>
      <c r="C58" s="5">
        <v>12.56</v>
      </c>
      <c r="D58" s="14">
        <v>1</v>
      </c>
      <c r="E58" s="5">
        <f aca="true" t="shared" si="1" ref="E58:E63">C58*D58</f>
        <v>12.56</v>
      </c>
    </row>
    <row r="59" spans="1:5" ht="12.75">
      <c r="A59" t="s">
        <v>30</v>
      </c>
      <c r="B59" s="4" t="s">
        <v>47</v>
      </c>
      <c r="C59" s="5">
        <v>26.39</v>
      </c>
      <c r="D59" s="14">
        <v>1</v>
      </c>
      <c r="E59" s="5">
        <f t="shared" si="1"/>
        <v>26.39</v>
      </c>
    </row>
    <row r="60" spans="1:5" ht="12.75">
      <c r="A60" t="s">
        <v>32</v>
      </c>
      <c r="B60" s="4" t="s">
        <v>47</v>
      </c>
      <c r="C60" s="5">
        <v>14.91</v>
      </c>
      <c r="D60" s="14">
        <v>1</v>
      </c>
      <c r="E60" s="5">
        <f t="shared" si="1"/>
        <v>14.91</v>
      </c>
    </row>
    <row r="61" spans="1:5" ht="12.75">
      <c r="A61" t="s">
        <v>37</v>
      </c>
      <c r="B61" s="4" t="s">
        <v>54</v>
      </c>
      <c r="C61" s="5">
        <v>111286.7</v>
      </c>
      <c r="D61" s="14">
        <v>0.0004</v>
      </c>
      <c r="E61" s="5">
        <f t="shared" si="1"/>
        <v>44.51468</v>
      </c>
    </row>
    <row r="62" spans="1:5" ht="12.75">
      <c r="A62" t="s">
        <v>34</v>
      </c>
      <c r="B62" s="4" t="s">
        <v>54</v>
      </c>
      <c r="C62" s="5">
        <v>6381.17</v>
      </c>
      <c r="D62" s="14">
        <v>0.0083</v>
      </c>
      <c r="E62" s="5">
        <f t="shared" si="1"/>
        <v>52.963711</v>
      </c>
    </row>
    <row r="63" spans="1:5" ht="12.75">
      <c r="A63" t="s">
        <v>43</v>
      </c>
      <c r="B63" s="4" t="s">
        <v>54</v>
      </c>
      <c r="C63" s="5">
        <v>5901.78</v>
      </c>
      <c r="D63" s="14">
        <v>0.0007</v>
      </c>
      <c r="E63" s="5">
        <f t="shared" si="1"/>
        <v>4.131246</v>
      </c>
    </row>
    <row r="64" spans="2:5" ht="12.75">
      <c r="B64" s="4"/>
      <c r="C64" s="5"/>
      <c r="D64" s="4"/>
      <c r="E64" s="5"/>
    </row>
    <row r="65" spans="1:5" ht="12.75">
      <c r="A65" s="1" t="s">
        <v>55</v>
      </c>
      <c r="B65" s="4"/>
      <c r="C65" s="5"/>
      <c r="D65" s="4"/>
      <c r="E65" s="12">
        <f>SUM(E57:E63)</f>
        <v>463.469637</v>
      </c>
    </row>
    <row r="66" spans="2:5" ht="12.75">
      <c r="B66" s="4"/>
      <c r="C66" s="5"/>
      <c r="D66" s="4"/>
      <c r="E66" s="5"/>
    </row>
    <row r="67" spans="1:5" ht="12.75">
      <c r="A67" s="1" t="s">
        <v>56</v>
      </c>
      <c r="B67" s="4"/>
      <c r="C67" s="5"/>
      <c r="D67" s="4"/>
      <c r="E67" s="12">
        <f>E53+E65</f>
        <v>1148.2428573450002</v>
      </c>
    </row>
    <row r="68" spans="1:5" ht="12.75">
      <c r="A68" s="1" t="s">
        <v>57</v>
      </c>
      <c r="B68" s="4"/>
      <c r="C68" s="5"/>
      <c r="D68" s="4"/>
      <c r="E68" s="5">
        <f>E54-E65</f>
        <v>2261.757142655</v>
      </c>
    </row>
    <row r="69" spans="1:5" ht="12.75">
      <c r="A69" t="s">
        <v>11</v>
      </c>
      <c r="B69" s="4"/>
      <c r="C69" s="5"/>
      <c r="D69" s="4"/>
      <c r="E69" s="5"/>
    </row>
    <row r="70" spans="1:5" ht="12.75">
      <c r="A70" s="1" t="s">
        <v>58</v>
      </c>
      <c r="B70" s="4"/>
      <c r="C70" s="5"/>
      <c r="D70" s="4"/>
      <c r="E70" s="5"/>
    </row>
    <row r="71" spans="1:5" ht="12.75">
      <c r="A71" t="s">
        <v>59</v>
      </c>
      <c r="B71" s="4" t="s">
        <v>47</v>
      </c>
      <c r="C71" s="5">
        <f>'Input Prices'!D152</f>
        <v>40</v>
      </c>
      <c r="D71" s="14">
        <v>1</v>
      </c>
      <c r="E71" s="5">
        <f>C71*D71</f>
        <v>40</v>
      </c>
    </row>
    <row r="72" spans="1:5" ht="12.75">
      <c r="A72" s="1" t="s">
        <v>60</v>
      </c>
      <c r="B72" s="4"/>
      <c r="C72" s="5"/>
      <c r="D72" s="4"/>
      <c r="E72" s="11">
        <f>E68-E71</f>
        <v>2221.757142655</v>
      </c>
    </row>
    <row r="74" spans="1:5" ht="12.75">
      <c r="A74" s="1" t="s">
        <v>95</v>
      </c>
      <c r="B74" s="4"/>
      <c r="C74" s="4"/>
      <c r="D74" s="4"/>
      <c r="E74" s="4"/>
    </row>
    <row r="75" spans="2:5" ht="12.75">
      <c r="B75" s="4"/>
      <c r="C75" s="4"/>
      <c r="D75" s="4"/>
      <c r="E75" s="4"/>
    </row>
    <row r="76" spans="2:5" ht="12.75">
      <c r="B76" s="4"/>
      <c r="C76" s="4"/>
      <c r="D76" s="4"/>
      <c r="E76" s="4"/>
    </row>
    <row r="77" spans="2:5" ht="12.75">
      <c r="B77" s="4"/>
      <c r="C77" s="4"/>
      <c r="D77" s="4"/>
      <c r="E77" s="4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63.7109375" style="0" customWidth="1"/>
    <col min="2" max="5" width="10.28125" style="0" customWidth="1"/>
  </cols>
  <sheetData>
    <row r="1" spans="1:5" ht="12.75">
      <c r="A1" s="1" t="s">
        <v>94</v>
      </c>
      <c r="B1" s="4"/>
      <c r="C1" s="4"/>
      <c r="D1" s="4"/>
      <c r="E1" s="4"/>
    </row>
    <row r="2" spans="1:5" ht="12.75">
      <c r="A2" t="s">
        <v>62</v>
      </c>
      <c r="B2" s="4"/>
      <c r="C2" s="4"/>
      <c r="D2" s="4"/>
      <c r="E2" s="4"/>
    </row>
    <row r="3" spans="1:5" ht="12.75">
      <c r="A3" t="str">
        <f>"Dell City, Center Pivot Irrigated, "&amp;'Input Prices'!D82</f>
        <v>Dell City, Center Pivot Irrigated, Far West Texas, 2013</v>
      </c>
      <c r="B3" s="4"/>
      <c r="C3" s="4"/>
      <c r="D3" s="4"/>
      <c r="E3" s="4"/>
    </row>
    <row r="4" spans="2:5" ht="12.75">
      <c r="B4" s="4"/>
      <c r="C4" s="4"/>
      <c r="D4" s="4"/>
      <c r="E4" s="4"/>
    </row>
    <row r="5" spans="1:5" ht="12.75">
      <c r="A5" s="1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2:5" ht="12.75">
      <c r="B6" s="4"/>
      <c r="C6" s="13" t="s">
        <v>6</v>
      </c>
      <c r="D6" s="13"/>
      <c r="E6" s="13" t="s">
        <v>6</v>
      </c>
    </row>
    <row r="7" spans="1:5" ht="12.75">
      <c r="A7" s="1" t="s">
        <v>7</v>
      </c>
      <c r="B7" s="4"/>
      <c r="C7" s="4"/>
      <c r="D7" s="4"/>
      <c r="E7" s="4"/>
    </row>
    <row r="8" spans="1:5" ht="12.75">
      <c r="A8" t="s">
        <v>63</v>
      </c>
      <c r="B8" s="4" t="s">
        <v>15</v>
      </c>
      <c r="C8" s="5">
        <f>'Input Prices'!D11</f>
        <v>0.89</v>
      </c>
      <c r="D8" s="14">
        <v>4000</v>
      </c>
      <c r="E8" s="5">
        <f>C8*D8</f>
        <v>3560</v>
      </c>
    </row>
    <row r="9" spans="2:5" ht="12.75">
      <c r="B9" s="4"/>
      <c r="C9" s="5"/>
      <c r="D9" s="20"/>
      <c r="E9" s="5"/>
    </row>
    <row r="10" spans="1:5" ht="12.75">
      <c r="A10" s="1" t="s">
        <v>10</v>
      </c>
      <c r="B10" s="4"/>
      <c r="C10" s="5"/>
      <c r="D10" s="20"/>
      <c r="E10" s="12">
        <f>E8</f>
        <v>3560</v>
      </c>
    </row>
    <row r="11" spans="1:5" ht="12.75">
      <c r="A11" t="s">
        <v>11</v>
      </c>
      <c r="B11" s="4"/>
      <c r="C11" s="5"/>
      <c r="D11" s="20"/>
      <c r="E11" s="5"/>
    </row>
    <row r="12" spans="1:5" ht="12.75">
      <c r="A12" s="1" t="s">
        <v>12</v>
      </c>
      <c r="B12" s="4"/>
      <c r="C12" s="5"/>
      <c r="D12" s="20"/>
      <c r="E12" s="5"/>
    </row>
    <row r="13" spans="1:5" ht="12.75">
      <c r="A13" s="2" t="s">
        <v>64</v>
      </c>
      <c r="B13" s="4"/>
      <c r="C13" s="5"/>
      <c r="D13" s="20"/>
      <c r="E13" s="5"/>
    </row>
    <row r="14" spans="1:5" ht="12.75">
      <c r="A14" t="s">
        <v>65</v>
      </c>
      <c r="B14" s="4" t="s">
        <v>24</v>
      </c>
      <c r="C14" s="5">
        <f>'Input Prices'!D108</f>
        <v>0.18</v>
      </c>
      <c r="D14" s="14">
        <v>16</v>
      </c>
      <c r="E14" s="5">
        <f aca="true" t="shared" si="0" ref="E14:E46">C14*D14</f>
        <v>2.88</v>
      </c>
    </row>
    <row r="15" spans="1:5" ht="12.75">
      <c r="A15" t="s">
        <v>66</v>
      </c>
      <c r="B15" s="4" t="s">
        <v>39</v>
      </c>
      <c r="C15" s="5">
        <f>'Input Prices'!D109</f>
        <v>6</v>
      </c>
      <c r="D15" s="14">
        <v>1</v>
      </c>
      <c r="E15" s="5">
        <f t="shared" si="0"/>
        <v>6</v>
      </c>
    </row>
    <row r="16" spans="1:5" ht="12.75">
      <c r="A16" s="2" t="s">
        <v>13</v>
      </c>
      <c r="B16" s="4"/>
      <c r="C16" s="5"/>
      <c r="D16" s="20"/>
      <c r="E16" s="5"/>
    </row>
    <row r="17" spans="1:5" ht="12.75">
      <c r="A17" t="s">
        <v>67</v>
      </c>
      <c r="B17" s="4" t="s">
        <v>68</v>
      </c>
      <c r="C17" s="5">
        <f>'Input Prices'!D101</f>
        <v>25.75</v>
      </c>
      <c r="D17" s="14">
        <v>3.26</v>
      </c>
      <c r="E17" s="5">
        <f t="shared" si="0"/>
        <v>83.945</v>
      </c>
    </row>
    <row r="18" spans="1:5" ht="12.75">
      <c r="A18" t="s">
        <v>69</v>
      </c>
      <c r="B18" s="4" t="s">
        <v>15</v>
      </c>
      <c r="C18" s="5">
        <f>'Input Prices'!D97</f>
        <v>0.55</v>
      </c>
      <c r="D18" s="14">
        <v>228</v>
      </c>
      <c r="E18" s="5">
        <f t="shared" si="0"/>
        <v>125.4</v>
      </c>
    </row>
    <row r="19" spans="1:5" ht="12.75">
      <c r="A19" t="s">
        <v>70</v>
      </c>
      <c r="B19" s="4" t="s">
        <v>15</v>
      </c>
      <c r="C19" s="5">
        <f>'Input Prices'!D98</f>
        <v>0.263</v>
      </c>
      <c r="D19" s="14">
        <v>208</v>
      </c>
      <c r="E19" s="5">
        <f t="shared" si="0"/>
        <v>54.704</v>
      </c>
    </row>
    <row r="20" spans="1:5" ht="12.75">
      <c r="A20" s="2" t="s">
        <v>71</v>
      </c>
      <c r="B20" s="4"/>
      <c r="C20" s="5"/>
      <c r="D20" s="20"/>
      <c r="E20" s="5"/>
    </row>
    <row r="21" spans="1:5" ht="12.75">
      <c r="A21" t="s">
        <v>72</v>
      </c>
      <c r="B21" s="4" t="s">
        <v>24</v>
      </c>
      <c r="C21" s="5">
        <f>'Input Prices'!D128</f>
        <v>2.38</v>
      </c>
      <c r="D21" s="14">
        <v>15</v>
      </c>
      <c r="E21" s="5">
        <f t="shared" si="0"/>
        <v>35.699999999999996</v>
      </c>
    </row>
    <row r="22" spans="1:5" ht="12.75">
      <c r="A22" s="2" t="s">
        <v>18</v>
      </c>
      <c r="B22" s="4"/>
      <c r="C22" s="5"/>
      <c r="D22" s="20"/>
      <c r="E22" s="5"/>
    </row>
    <row r="23" spans="1:5" ht="12.75">
      <c r="A23" t="s">
        <v>73</v>
      </c>
      <c r="B23" s="4" t="s">
        <v>20</v>
      </c>
      <c r="C23" s="5">
        <f>'Input Prices'!D117</f>
        <v>3.13</v>
      </c>
      <c r="D23" s="14">
        <v>3</v>
      </c>
      <c r="E23" s="5">
        <f t="shared" si="0"/>
        <v>9.39</v>
      </c>
    </row>
    <row r="24" spans="1:5" ht="12.75">
      <c r="A24" s="2" t="s">
        <v>74</v>
      </c>
      <c r="B24" s="4"/>
      <c r="C24" s="5"/>
      <c r="D24" s="20"/>
      <c r="E24" s="5"/>
    </row>
    <row r="25" spans="1:5" ht="12.75">
      <c r="A25" t="s">
        <v>75</v>
      </c>
      <c r="B25" s="4" t="s">
        <v>15</v>
      </c>
      <c r="C25" s="5">
        <f>'Input Prices'!D137</f>
        <v>16</v>
      </c>
      <c r="D25" s="14">
        <v>10</v>
      </c>
      <c r="E25" s="5">
        <f t="shared" si="0"/>
        <v>160</v>
      </c>
    </row>
    <row r="26" spans="1:5" ht="12.75">
      <c r="A26" s="2" t="s">
        <v>29</v>
      </c>
      <c r="B26" s="4"/>
      <c r="C26" s="5"/>
      <c r="D26" s="20"/>
      <c r="E26" s="5"/>
    </row>
    <row r="27" spans="1:5" ht="12.75">
      <c r="A27" t="s">
        <v>30</v>
      </c>
      <c r="B27" s="4" t="s">
        <v>31</v>
      </c>
      <c r="C27" s="5">
        <f>'Input Prices'!D72</f>
        <v>12</v>
      </c>
      <c r="D27" s="14">
        <v>1.7796</v>
      </c>
      <c r="E27" s="5">
        <f t="shared" si="0"/>
        <v>21.3552</v>
      </c>
    </row>
    <row r="28" spans="1:5" ht="12.75">
      <c r="A28" t="s">
        <v>32</v>
      </c>
      <c r="B28" s="4" t="s">
        <v>31</v>
      </c>
      <c r="C28" s="5">
        <f>'Input Prices'!D72</f>
        <v>12</v>
      </c>
      <c r="D28" s="14">
        <v>2.3973</v>
      </c>
      <c r="E28" s="5">
        <f t="shared" si="0"/>
        <v>28.7676</v>
      </c>
    </row>
    <row r="29" spans="1:5" ht="12.75">
      <c r="A29" s="2" t="s">
        <v>33</v>
      </c>
      <c r="B29" s="4"/>
      <c r="C29" s="5"/>
      <c r="D29" s="20"/>
      <c r="E29" s="5"/>
    </row>
    <row r="30" spans="1:5" ht="12.75">
      <c r="A30" t="s">
        <v>76</v>
      </c>
      <c r="B30" s="4" t="s">
        <v>31</v>
      </c>
      <c r="C30" s="5">
        <f>'Input Prices'!D71</f>
        <v>11</v>
      </c>
      <c r="D30" s="14">
        <v>0.0174</v>
      </c>
      <c r="E30" s="5">
        <f t="shared" si="0"/>
        <v>0.1914</v>
      </c>
    </row>
    <row r="31" spans="1:5" ht="12.75">
      <c r="A31" s="2" t="s">
        <v>35</v>
      </c>
      <c r="B31" s="4"/>
      <c r="C31" s="5"/>
      <c r="D31" s="20"/>
      <c r="E31" s="5"/>
    </row>
    <row r="32" spans="1:5" ht="12.75">
      <c r="A32" t="s">
        <v>36</v>
      </c>
      <c r="B32" s="4" t="s">
        <v>31</v>
      </c>
      <c r="C32" s="5">
        <f>'Input Prices'!D70</f>
        <v>8.5</v>
      </c>
      <c r="D32" s="14">
        <v>0.2486</v>
      </c>
      <c r="E32" s="5">
        <f t="shared" si="0"/>
        <v>2.1130999999999998</v>
      </c>
    </row>
    <row r="33" spans="1:5" ht="12.75">
      <c r="A33" s="2" t="s">
        <v>38</v>
      </c>
      <c r="B33" s="4"/>
      <c r="C33" s="5"/>
      <c r="D33" s="20"/>
      <c r="E33" s="5"/>
    </row>
    <row r="34" spans="1:5" ht="12.75">
      <c r="A34" t="s">
        <v>30</v>
      </c>
      <c r="B34" s="4" t="s">
        <v>39</v>
      </c>
      <c r="C34" s="5">
        <f>'Input Prices'!D75</f>
        <v>2.15</v>
      </c>
      <c r="D34" s="14">
        <v>13.0908</v>
      </c>
      <c r="E34" s="5">
        <f t="shared" si="0"/>
        <v>28.14522</v>
      </c>
    </row>
    <row r="35" spans="1:5" ht="12.75">
      <c r="A35" t="s">
        <v>32</v>
      </c>
      <c r="B35" s="4" t="s">
        <v>39</v>
      </c>
      <c r="C35" s="5">
        <f>'Input Prices'!D75</f>
        <v>2.15</v>
      </c>
      <c r="D35" s="14">
        <v>2.9966</v>
      </c>
      <c r="E35" s="5">
        <f t="shared" si="0"/>
        <v>6.44269</v>
      </c>
    </row>
    <row r="36" spans="1:5" ht="12.75">
      <c r="A36" s="2" t="s">
        <v>42</v>
      </c>
      <c r="B36" s="4"/>
      <c r="C36" s="5"/>
      <c r="D36" s="20"/>
      <c r="E36" s="5"/>
    </row>
    <row r="37" spans="1:5" ht="12.75">
      <c r="A37" t="s">
        <v>43</v>
      </c>
      <c r="B37" s="4" t="s">
        <v>39</v>
      </c>
      <c r="C37" s="5">
        <f>'Input Prices'!D77</f>
        <v>2.19</v>
      </c>
      <c r="D37" s="14">
        <v>3.216</v>
      </c>
      <c r="E37" s="5">
        <f t="shared" si="0"/>
        <v>7.04304</v>
      </c>
    </row>
    <row r="38" spans="1:5" ht="12.75">
      <c r="A38" s="2" t="s">
        <v>44</v>
      </c>
      <c r="B38" s="4"/>
      <c r="C38" s="5"/>
      <c r="D38" s="20"/>
      <c r="E38" s="5"/>
    </row>
    <row r="39" spans="1:5" ht="12.75">
      <c r="A39" t="s">
        <v>76</v>
      </c>
      <c r="B39" s="4" t="s">
        <v>45</v>
      </c>
      <c r="C39" s="5">
        <f>'Input Prices'!D79</f>
        <v>4</v>
      </c>
      <c r="D39" s="14">
        <v>4.6739</v>
      </c>
      <c r="E39" s="5">
        <f t="shared" si="0"/>
        <v>18.6956</v>
      </c>
    </row>
    <row r="40" spans="1:5" ht="12.75">
      <c r="A40" s="2" t="s">
        <v>46</v>
      </c>
      <c r="B40" s="4"/>
      <c r="C40" s="5"/>
      <c r="D40" s="20"/>
      <c r="E40" s="5"/>
    </row>
    <row r="41" spans="1:5" ht="12.75">
      <c r="A41" t="s">
        <v>36</v>
      </c>
      <c r="B41" s="4" t="s">
        <v>47</v>
      </c>
      <c r="C41" s="5">
        <v>5.66</v>
      </c>
      <c r="D41" s="14">
        <v>1</v>
      </c>
      <c r="E41" s="5">
        <f t="shared" si="0"/>
        <v>5.66</v>
      </c>
    </row>
    <row r="42" spans="1:5" ht="12.75">
      <c r="A42" t="s">
        <v>30</v>
      </c>
      <c r="B42" s="4" t="s">
        <v>47</v>
      </c>
      <c r="C42" s="5">
        <v>4.27</v>
      </c>
      <c r="D42" s="14">
        <v>1</v>
      </c>
      <c r="E42" s="5">
        <f t="shared" si="0"/>
        <v>4.27</v>
      </c>
    </row>
    <row r="43" spans="1:5" ht="12.75">
      <c r="A43" t="s">
        <v>32</v>
      </c>
      <c r="B43" s="4" t="s">
        <v>47</v>
      </c>
      <c r="C43" s="5">
        <v>19.41</v>
      </c>
      <c r="D43" s="14">
        <v>1</v>
      </c>
      <c r="E43" s="5">
        <f t="shared" si="0"/>
        <v>19.41</v>
      </c>
    </row>
    <row r="44" spans="1:5" ht="12.75">
      <c r="A44" t="s">
        <v>43</v>
      </c>
      <c r="B44" s="4" t="s">
        <v>49</v>
      </c>
      <c r="C44" s="5">
        <v>1200</v>
      </c>
      <c r="D44" s="14">
        <v>0.0013</v>
      </c>
      <c r="E44" s="5">
        <f t="shared" si="0"/>
        <v>1.5599999999999998</v>
      </c>
    </row>
    <row r="45" spans="1:5" ht="12.75">
      <c r="A45" t="s">
        <v>76</v>
      </c>
      <c r="B45" s="4" t="s">
        <v>48</v>
      </c>
      <c r="C45" s="5">
        <v>0.66</v>
      </c>
      <c r="D45" s="14">
        <v>12</v>
      </c>
      <c r="E45" s="5">
        <f t="shared" si="0"/>
        <v>7.92</v>
      </c>
    </row>
    <row r="46" spans="1:5" ht="12.75">
      <c r="A46" s="2" t="s">
        <v>50</v>
      </c>
      <c r="B46" s="4" t="s">
        <v>47</v>
      </c>
      <c r="C46" s="5">
        <f>SUM(E14:E45)*'Input Prices'!D80*(270/360)</f>
        <v>30.692651437499997</v>
      </c>
      <c r="D46" s="14">
        <v>1</v>
      </c>
      <c r="E46" s="5">
        <f t="shared" si="0"/>
        <v>30.692651437499997</v>
      </c>
    </row>
    <row r="47" spans="2:5" ht="12.75">
      <c r="B47" s="4"/>
      <c r="C47" s="5"/>
      <c r="D47" s="20"/>
      <c r="E47" s="5"/>
    </row>
    <row r="48" spans="1:5" ht="12.75">
      <c r="A48" s="1" t="s">
        <v>51</v>
      </c>
      <c r="B48" s="4"/>
      <c r="C48" s="5"/>
      <c r="D48" s="20"/>
      <c r="E48" s="12">
        <f>SUM(E14:E46)</f>
        <v>660.2855014374999</v>
      </c>
    </row>
    <row r="49" spans="1:5" ht="12.75">
      <c r="A49" s="1" t="s">
        <v>52</v>
      </c>
      <c r="B49" s="4"/>
      <c r="C49" s="5"/>
      <c r="D49" s="20"/>
      <c r="E49" s="5">
        <f>E10-E48</f>
        <v>2899.7144985625</v>
      </c>
    </row>
    <row r="50" spans="1:5" ht="12.75">
      <c r="A50" t="s">
        <v>11</v>
      </c>
      <c r="B50" s="4"/>
      <c r="C50" s="5"/>
      <c r="D50" s="20"/>
      <c r="E50" s="5"/>
    </row>
    <row r="51" spans="1:5" ht="12.75">
      <c r="A51" s="1" t="s">
        <v>53</v>
      </c>
      <c r="B51" s="4"/>
      <c r="C51" s="5"/>
      <c r="D51" s="20"/>
      <c r="E51" s="5"/>
    </row>
    <row r="52" spans="1:5" ht="12.75">
      <c r="A52" t="s">
        <v>36</v>
      </c>
      <c r="B52" s="4" t="s">
        <v>47</v>
      </c>
      <c r="C52" s="5">
        <v>13.12</v>
      </c>
      <c r="D52" s="14">
        <v>1</v>
      </c>
      <c r="E52" s="5">
        <f>C52*D52</f>
        <v>13.12</v>
      </c>
    </row>
    <row r="53" spans="1:5" ht="12.75">
      <c r="A53" t="s">
        <v>30</v>
      </c>
      <c r="B53" s="4" t="s">
        <v>47</v>
      </c>
      <c r="C53" s="5">
        <v>29.26</v>
      </c>
      <c r="D53" s="14">
        <v>1</v>
      </c>
      <c r="E53" s="5">
        <f>C53*D53</f>
        <v>29.26</v>
      </c>
    </row>
    <row r="54" spans="1:5" ht="12.75">
      <c r="A54" t="s">
        <v>32</v>
      </c>
      <c r="B54" s="4" t="s">
        <v>47</v>
      </c>
      <c r="C54" s="5">
        <v>84</v>
      </c>
      <c r="D54" s="14">
        <v>1</v>
      </c>
      <c r="E54" s="5">
        <f>C54*D54</f>
        <v>84</v>
      </c>
    </row>
    <row r="55" spans="1:5" ht="12.75">
      <c r="A55" t="s">
        <v>43</v>
      </c>
      <c r="B55" s="4" t="s">
        <v>54</v>
      </c>
      <c r="C55" s="5">
        <v>5901.78</v>
      </c>
      <c r="D55" s="14">
        <v>0.0003</v>
      </c>
      <c r="E55" s="5">
        <f>C55*D55</f>
        <v>1.7705339999999998</v>
      </c>
    </row>
    <row r="56" spans="1:5" ht="12.75">
      <c r="A56" t="s">
        <v>76</v>
      </c>
      <c r="B56" s="4" t="s">
        <v>54</v>
      </c>
      <c r="C56" s="5">
        <v>14718.16</v>
      </c>
      <c r="D56" s="14">
        <v>0.0077</v>
      </c>
      <c r="E56" s="5">
        <f>C56*D56</f>
        <v>113.329832</v>
      </c>
    </row>
    <row r="57" spans="2:5" ht="12.75">
      <c r="B57" s="4"/>
      <c r="C57" s="5"/>
      <c r="D57" s="20"/>
      <c r="E57" s="5"/>
    </row>
    <row r="58" spans="1:5" ht="12.75">
      <c r="A58" s="1" t="s">
        <v>55</v>
      </c>
      <c r="B58" s="4"/>
      <c r="C58" s="5"/>
      <c r="D58" s="20"/>
      <c r="E58" s="12">
        <f>SUM(E52:E56)</f>
        <v>241.480366</v>
      </c>
    </row>
    <row r="59" spans="2:5" ht="12.75">
      <c r="B59" s="4"/>
      <c r="C59" s="5"/>
      <c r="D59" s="20"/>
      <c r="E59" s="5"/>
    </row>
    <row r="60" spans="1:5" ht="12.75">
      <c r="A60" s="1" t="s">
        <v>56</v>
      </c>
      <c r="B60" s="4"/>
      <c r="C60" s="5"/>
      <c r="D60" s="20"/>
      <c r="E60" s="12">
        <f>E48+E58</f>
        <v>901.7658674374999</v>
      </c>
    </row>
    <row r="61" spans="1:5" ht="12.75">
      <c r="A61" s="1" t="s">
        <v>57</v>
      </c>
      <c r="B61" s="4"/>
      <c r="C61" s="5"/>
      <c r="D61" s="20"/>
      <c r="E61" s="5">
        <f>E49-E58</f>
        <v>2658.2341325625002</v>
      </c>
    </row>
    <row r="62" spans="1:5" ht="12.75">
      <c r="A62" t="s">
        <v>11</v>
      </c>
      <c r="B62" s="4"/>
      <c r="C62" s="5"/>
      <c r="D62" s="20"/>
      <c r="E62" s="5"/>
    </row>
    <row r="63" spans="1:5" ht="12.75">
      <c r="A63" s="1" t="s">
        <v>58</v>
      </c>
      <c r="B63" s="4"/>
      <c r="C63" s="5"/>
      <c r="D63" s="20"/>
      <c r="E63" s="5"/>
    </row>
    <row r="64" spans="1:5" ht="12.75">
      <c r="A64" t="s">
        <v>59</v>
      </c>
      <c r="B64" s="4" t="s">
        <v>47</v>
      </c>
      <c r="C64" s="5">
        <f>'Input Prices'!D152</f>
        <v>40</v>
      </c>
      <c r="D64" s="14">
        <v>1</v>
      </c>
      <c r="E64" s="5">
        <f>C64*D64</f>
        <v>40</v>
      </c>
    </row>
    <row r="65" spans="1:5" ht="12.75">
      <c r="A65" s="1" t="s">
        <v>60</v>
      </c>
      <c r="B65" s="4"/>
      <c r="C65" s="4"/>
      <c r="D65" s="4"/>
      <c r="E65" s="11">
        <f>E61-E64</f>
        <v>2618.2341325625002</v>
      </c>
    </row>
    <row r="66" spans="2:5" ht="12.75">
      <c r="B66" s="4"/>
      <c r="C66" s="4"/>
      <c r="D66" s="4"/>
      <c r="E66" s="4"/>
    </row>
    <row r="67" spans="1:5" ht="12.75">
      <c r="A67" s="1" t="s">
        <v>95</v>
      </c>
      <c r="B67" s="4"/>
      <c r="C67" s="4"/>
      <c r="D67" s="4"/>
      <c r="E67" s="4"/>
    </row>
    <row r="68" spans="2:5" ht="12.75">
      <c r="B68" s="4"/>
      <c r="C68" s="4"/>
      <c r="D68" s="4"/>
      <c r="E68" s="4"/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63.7109375" style="0" customWidth="1"/>
    <col min="2" max="5" width="10.28125" style="0" customWidth="1"/>
  </cols>
  <sheetData>
    <row r="1" spans="1:5" ht="12.75">
      <c r="A1" s="1" t="s">
        <v>94</v>
      </c>
      <c r="B1" s="4"/>
      <c r="C1" s="4"/>
      <c r="D1" s="4"/>
      <c r="E1" s="4"/>
    </row>
    <row r="2" spans="1:5" ht="12.75">
      <c r="A2" t="s">
        <v>77</v>
      </c>
      <c r="B2" s="4"/>
      <c r="C2" s="4"/>
      <c r="D2" s="4"/>
      <c r="E2" s="4"/>
    </row>
    <row r="3" spans="1:5" ht="12.75">
      <c r="A3" t="str">
        <f>"Furrow Irrigated, "&amp;'Input Prices'!D82</f>
        <v>Furrow Irrigated, Far West Texas, 2013</v>
      </c>
      <c r="B3" s="4"/>
      <c r="C3" s="4"/>
      <c r="D3" s="4"/>
      <c r="E3" s="4"/>
    </row>
    <row r="4" spans="2:5" ht="12.75">
      <c r="B4" s="4"/>
      <c r="C4" s="4"/>
      <c r="D4" s="4"/>
      <c r="E4" s="4"/>
    </row>
    <row r="5" spans="1:5" ht="12.75">
      <c r="A5" s="1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2:5" ht="12.75">
      <c r="B6" s="4"/>
      <c r="C6" s="13" t="s">
        <v>6</v>
      </c>
      <c r="D6" s="15"/>
      <c r="E6" s="13" t="s">
        <v>6</v>
      </c>
    </row>
    <row r="7" spans="1:5" ht="12.75">
      <c r="A7" s="1" t="s">
        <v>7</v>
      </c>
      <c r="B7" s="4"/>
      <c r="C7" s="4"/>
      <c r="D7" s="4"/>
      <c r="E7" s="4"/>
    </row>
    <row r="8" spans="1:5" ht="12.75">
      <c r="A8" t="s">
        <v>77</v>
      </c>
      <c r="B8" s="4" t="s">
        <v>78</v>
      </c>
      <c r="C8" s="5">
        <f>'Input Prices'!D10</f>
        <v>7</v>
      </c>
      <c r="D8" s="14">
        <v>650</v>
      </c>
      <c r="E8" s="5">
        <f>C8*D8</f>
        <v>4550</v>
      </c>
    </row>
    <row r="9" spans="2:5" ht="12.75">
      <c r="B9" s="4"/>
      <c r="C9" s="5"/>
      <c r="D9" s="4"/>
      <c r="E9" s="5"/>
    </row>
    <row r="10" spans="1:5" ht="12.75">
      <c r="A10" s="1" t="s">
        <v>10</v>
      </c>
      <c r="B10" s="4"/>
      <c r="C10" s="5"/>
      <c r="D10" s="4"/>
      <c r="E10" s="12">
        <f>E8</f>
        <v>4550</v>
      </c>
    </row>
    <row r="11" spans="1:5" ht="12.75">
      <c r="A11" t="s">
        <v>11</v>
      </c>
      <c r="B11" s="4"/>
      <c r="C11" s="5"/>
      <c r="D11" s="4"/>
      <c r="E11" s="5"/>
    </row>
    <row r="12" spans="1:5" ht="12.75">
      <c r="A12" s="1" t="s">
        <v>12</v>
      </c>
      <c r="B12" s="4"/>
      <c r="C12" s="5"/>
      <c r="D12" s="4"/>
      <c r="E12" s="5"/>
    </row>
    <row r="13" spans="1:5" ht="12.75">
      <c r="A13" s="2" t="s">
        <v>13</v>
      </c>
      <c r="B13" s="4"/>
      <c r="C13" s="5"/>
      <c r="D13" s="4"/>
      <c r="E13" s="5"/>
    </row>
    <row r="14" spans="1:5" ht="12.75">
      <c r="A14" t="s">
        <v>67</v>
      </c>
      <c r="B14" s="4" t="s">
        <v>68</v>
      </c>
      <c r="C14" s="5">
        <f>'Input Prices'!D101</f>
        <v>25.75</v>
      </c>
      <c r="D14" s="14">
        <v>0.5</v>
      </c>
      <c r="E14" s="5">
        <f aca="true" t="shared" si="0" ref="E14:E45">C14*D14</f>
        <v>12.875</v>
      </c>
    </row>
    <row r="15" spans="1:5" ht="12.75">
      <c r="A15" t="s">
        <v>69</v>
      </c>
      <c r="B15" s="4" t="s">
        <v>15</v>
      </c>
      <c r="C15" s="5">
        <f>'Input Prices'!D97</f>
        <v>0.55</v>
      </c>
      <c r="D15" s="14">
        <v>100</v>
      </c>
      <c r="E15" s="5">
        <f t="shared" si="0"/>
        <v>55.00000000000001</v>
      </c>
    </row>
    <row r="16" spans="1:5" ht="12.75">
      <c r="A16" t="s">
        <v>16</v>
      </c>
      <c r="B16" s="4" t="s">
        <v>15</v>
      </c>
      <c r="C16" s="5">
        <f>'Input Prices'!D99</f>
        <v>0.17</v>
      </c>
      <c r="D16" s="14">
        <v>100</v>
      </c>
      <c r="E16" s="5">
        <f t="shared" si="0"/>
        <v>17</v>
      </c>
    </row>
    <row r="17" spans="1:5" ht="12.75">
      <c r="A17" s="2" t="s">
        <v>71</v>
      </c>
      <c r="B17" s="4"/>
      <c r="C17" s="5"/>
      <c r="D17" s="4"/>
      <c r="E17" s="5"/>
    </row>
    <row r="18" spans="1:5" ht="12.75">
      <c r="A18" t="s">
        <v>72</v>
      </c>
      <c r="B18" s="4" t="s">
        <v>24</v>
      </c>
      <c r="C18" s="5">
        <f>'Input Prices'!D128</f>
        <v>2.38</v>
      </c>
      <c r="D18" s="14">
        <v>19</v>
      </c>
      <c r="E18" s="5">
        <f t="shared" si="0"/>
        <v>45.22</v>
      </c>
    </row>
    <row r="19" spans="1:5" ht="12.75">
      <c r="A19" s="2" t="s">
        <v>18</v>
      </c>
      <c r="B19" s="4"/>
      <c r="C19" s="5"/>
      <c r="D19" s="4"/>
      <c r="E19" s="5"/>
    </row>
    <row r="20" spans="1:5" ht="12.75">
      <c r="A20" t="s">
        <v>19</v>
      </c>
      <c r="B20" s="4" t="s">
        <v>20</v>
      </c>
      <c r="C20" s="5">
        <f>'Input Prices'!D116</f>
        <v>2.03</v>
      </c>
      <c r="D20" s="14">
        <v>2</v>
      </c>
      <c r="E20" s="5">
        <f t="shared" si="0"/>
        <v>4.06</v>
      </c>
    </row>
    <row r="21" spans="1:5" ht="12.75">
      <c r="A21" s="2" t="s">
        <v>22</v>
      </c>
      <c r="B21" s="4"/>
      <c r="C21" s="5"/>
      <c r="D21" s="4"/>
      <c r="E21" s="5"/>
    </row>
    <row r="22" spans="1:5" ht="12.75">
      <c r="A22" t="s">
        <v>79</v>
      </c>
      <c r="B22" s="4" t="s">
        <v>24</v>
      </c>
      <c r="C22" s="5">
        <f>'Input Prices'!D124</f>
        <v>1.69</v>
      </c>
      <c r="D22" s="14">
        <v>31</v>
      </c>
      <c r="E22" s="5">
        <f t="shared" si="0"/>
        <v>52.39</v>
      </c>
    </row>
    <row r="23" spans="1:5" ht="12.75">
      <c r="A23" s="2" t="s">
        <v>74</v>
      </c>
      <c r="B23" s="4"/>
      <c r="C23" s="5"/>
      <c r="D23" s="4"/>
      <c r="E23" s="5"/>
    </row>
    <row r="24" spans="1:5" ht="12.75">
      <c r="A24" t="s">
        <v>80</v>
      </c>
      <c r="B24" s="4" t="s">
        <v>15</v>
      </c>
      <c r="C24" s="5">
        <f>'Input Prices'!D138</f>
        <v>60</v>
      </c>
      <c r="D24" s="14">
        <v>1.5</v>
      </c>
      <c r="E24" s="5">
        <f t="shared" si="0"/>
        <v>90</v>
      </c>
    </row>
    <row r="25" spans="1:5" ht="12.75">
      <c r="A25" s="2" t="s">
        <v>26</v>
      </c>
      <c r="B25" s="4"/>
      <c r="C25" s="5"/>
      <c r="D25" s="4"/>
      <c r="E25" s="5"/>
    </row>
    <row r="26" spans="1:5" ht="12.75">
      <c r="A26" t="s">
        <v>81</v>
      </c>
      <c r="B26" s="4" t="s">
        <v>47</v>
      </c>
      <c r="C26" s="5">
        <f>'Input Prices'!D89</f>
        <v>4</v>
      </c>
      <c r="D26" s="14">
        <v>1</v>
      </c>
      <c r="E26" s="5">
        <f t="shared" si="0"/>
        <v>4</v>
      </c>
    </row>
    <row r="27" spans="1:5" ht="12.75">
      <c r="A27" t="s">
        <v>82</v>
      </c>
      <c r="B27" s="4" t="s">
        <v>78</v>
      </c>
      <c r="C27" s="5">
        <f>'Input Prices'!D90</f>
        <v>4.02</v>
      </c>
      <c r="D27" s="14">
        <f>D8</f>
        <v>650</v>
      </c>
      <c r="E27" s="5">
        <f t="shared" si="0"/>
        <v>2612.9999999999995</v>
      </c>
    </row>
    <row r="28" spans="1:5" ht="12.75">
      <c r="A28" s="2" t="s">
        <v>29</v>
      </c>
      <c r="B28" s="4"/>
      <c r="C28" s="5"/>
      <c r="D28" s="4"/>
      <c r="E28" s="5"/>
    </row>
    <row r="29" spans="1:5" ht="12.75">
      <c r="A29" t="s">
        <v>30</v>
      </c>
      <c r="B29" s="4" t="s">
        <v>31</v>
      </c>
      <c r="C29" s="5">
        <f>'Input Prices'!D72</f>
        <v>12</v>
      </c>
      <c r="D29" s="14">
        <v>1.5142</v>
      </c>
      <c r="E29" s="5">
        <f t="shared" si="0"/>
        <v>18.1704</v>
      </c>
    </row>
    <row r="30" spans="1:5" ht="12.75">
      <c r="A30" s="2" t="s">
        <v>33</v>
      </c>
      <c r="B30" s="4"/>
      <c r="C30" s="5"/>
      <c r="D30" s="4"/>
      <c r="E30" s="5"/>
    </row>
    <row r="31" spans="1:5" ht="12.75">
      <c r="A31" t="s">
        <v>83</v>
      </c>
      <c r="B31" s="4" t="s">
        <v>31</v>
      </c>
      <c r="C31" s="5">
        <f>'Input Prices'!D71</f>
        <v>11</v>
      </c>
      <c r="D31" s="14">
        <v>0.6383</v>
      </c>
      <c r="E31" s="5">
        <f t="shared" si="0"/>
        <v>7.0213</v>
      </c>
    </row>
    <row r="32" spans="1:5" ht="12.75">
      <c r="A32" s="2" t="s">
        <v>35</v>
      </c>
      <c r="B32" s="4"/>
      <c r="C32" s="5"/>
      <c r="D32" s="4"/>
      <c r="E32" s="5"/>
    </row>
    <row r="33" spans="1:5" ht="12.75">
      <c r="A33" t="s">
        <v>36</v>
      </c>
      <c r="B33" s="4" t="s">
        <v>31</v>
      </c>
      <c r="C33" s="5">
        <f>'Input Prices'!D70</f>
        <v>8.5</v>
      </c>
      <c r="D33" s="14">
        <v>0.1762</v>
      </c>
      <c r="E33" s="5">
        <f t="shared" si="0"/>
        <v>1.4977</v>
      </c>
    </row>
    <row r="34" spans="1:5" ht="12.75">
      <c r="A34" s="2" t="s">
        <v>38</v>
      </c>
      <c r="B34" s="4"/>
      <c r="C34" s="5"/>
      <c r="D34" s="4"/>
      <c r="E34" s="5"/>
    </row>
    <row r="35" spans="1:5" ht="12.75">
      <c r="A35" t="s">
        <v>30</v>
      </c>
      <c r="B35" s="4" t="s">
        <v>39</v>
      </c>
      <c r="C35" s="5">
        <f>'Input Prices'!D75</f>
        <v>2.15</v>
      </c>
      <c r="D35" s="14">
        <v>15.1037</v>
      </c>
      <c r="E35" s="5">
        <f t="shared" si="0"/>
        <v>32.472955</v>
      </c>
    </row>
    <row r="36" spans="1:5" ht="12.75">
      <c r="A36" s="2" t="s">
        <v>40</v>
      </c>
      <c r="B36" s="4"/>
      <c r="C36" s="5"/>
      <c r="D36" s="4"/>
      <c r="E36" s="5"/>
    </row>
    <row r="37" spans="1:5" ht="12.75">
      <c r="A37" t="s">
        <v>83</v>
      </c>
      <c r="B37" s="4" t="s">
        <v>41</v>
      </c>
      <c r="C37" s="5">
        <f>'Input Prices'!D76</f>
        <v>0.15</v>
      </c>
      <c r="D37" s="14">
        <v>2425.5096</v>
      </c>
      <c r="E37" s="5">
        <f t="shared" si="0"/>
        <v>363.82644</v>
      </c>
    </row>
    <row r="38" spans="1:5" ht="12.75">
      <c r="A38" s="2" t="s">
        <v>42</v>
      </c>
      <c r="B38" s="4"/>
      <c r="C38" s="5"/>
      <c r="D38" s="4"/>
      <c r="E38" s="5"/>
    </row>
    <row r="39" spans="1:5" ht="12.75">
      <c r="A39" t="s">
        <v>43</v>
      </c>
      <c r="B39" s="4" t="s">
        <v>39</v>
      </c>
      <c r="C39" s="5">
        <f>'Input Prices'!D77</f>
        <v>2.19</v>
      </c>
      <c r="D39" s="14">
        <v>3.216</v>
      </c>
      <c r="E39" s="5">
        <f t="shared" si="0"/>
        <v>7.04304</v>
      </c>
    </row>
    <row r="40" spans="1:5" ht="12.75">
      <c r="A40" s="2" t="s">
        <v>46</v>
      </c>
      <c r="B40" s="4"/>
      <c r="C40" s="5"/>
      <c r="D40" s="4"/>
      <c r="E40" s="5"/>
    </row>
    <row r="41" spans="1:5" ht="12.75">
      <c r="A41" t="s">
        <v>36</v>
      </c>
      <c r="B41" s="4" t="s">
        <v>47</v>
      </c>
      <c r="C41" s="5">
        <v>7.17</v>
      </c>
      <c r="D41" s="14">
        <v>1</v>
      </c>
      <c r="E41" s="5">
        <f t="shared" si="0"/>
        <v>7.17</v>
      </c>
    </row>
    <row r="42" spans="1:5" ht="12.75">
      <c r="A42" t="s">
        <v>30</v>
      </c>
      <c r="B42" s="4" t="s">
        <v>47</v>
      </c>
      <c r="C42" s="5">
        <v>4.92</v>
      </c>
      <c r="D42" s="14">
        <v>1</v>
      </c>
      <c r="E42" s="5">
        <f t="shared" si="0"/>
        <v>4.92</v>
      </c>
    </row>
    <row r="43" spans="1:5" ht="12.75">
      <c r="A43" t="s">
        <v>43</v>
      </c>
      <c r="B43" s="4" t="s">
        <v>49</v>
      </c>
      <c r="C43" s="5">
        <v>1200</v>
      </c>
      <c r="D43" s="14">
        <v>0.0013</v>
      </c>
      <c r="E43" s="5">
        <f t="shared" si="0"/>
        <v>1.5599999999999998</v>
      </c>
    </row>
    <row r="44" spans="1:5" ht="12.75">
      <c r="A44" t="s">
        <v>83</v>
      </c>
      <c r="B44" s="4" t="s">
        <v>48</v>
      </c>
      <c r="C44" s="5">
        <v>0.11</v>
      </c>
      <c r="D44" s="14">
        <v>48</v>
      </c>
      <c r="E44" s="5">
        <f t="shared" si="0"/>
        <v>5.28</v>
      </c>
    </row>
    <row r="45" spans="1:5" ht="12.75">
      <c r="A45" s="2" t="s">
        <v>50</v>
      </c>
      <c r="B45" s="4" t="s">
        <v>47</v>
      </c>
      <c r="C45" s="5">
        <f>SUM(E14:E44)*'Input Prices'!D80*(270/360)</f>
        <v>162.94720820625</v>
      </c>
      <c r="D45" s="14">
        <v>1</v>
      </c>
      <c r="E45" s="5">
        <f t="shared" si="0"/>
        <v>162.94720820625</v>
      </c>
    </row>
    <row r="46" spans="2:5" ht="12.75">
      <c r="B46" s="4"/>
      <c r="C46" s="5"/>
      <c r="D46" s="4"/>
      <c r="E46" s="5"/>
    </row>
    <row r="47" spans="1:5" ht="12.75">
      <c r="A47" s="1" t="s">
        <v>51</v>
      </c>
      <c r="B47" s="4"/>
      <c r="C47" s="5"/>
      <c r="D47" s="4"/>
      <c r="E47" s="12">
        <f>SUM(E14:E45)</f>
        <v>3505.4540432062495</v>
      </c>
    </row>
    <row r="48" spans="1:5" ht="12.75">
      <c r="A48" s="1" t="s">
        <v>52</v>
      </c>
      <c r="B48" s="4"/>
      <c r="C48" s="5"/>
      <c r="D48" s="4"/>
      <c r="E48" s="5">
        <f>E10-E47</f>
        <v>1044.5459567937505</v>
      </c>
    </row>
    <row r="49" spans="1:5" ht="12.75">
      <c r="A49" t="s">
        <v>11</v>
      </c>
      <c r="B49" s="4"/>
      <c r="C49" s="5"/>
      <c r="D49" s="4"/>
      <c r="E49" s="5"/>
    </row>
    <row r="50" spans="1:5" ht="12.75">
      <c r="A50" s="1" t="s">
        <v>53</v>
      </c>
      <c r="B50" s="4"/>
      <c r="C50" s="5"/>
      <c r="D50" s="4"/>
      <c r="E50" s="5"/>
    </row>
    <row r="51" spans="1:5" ht="12.75">
      <c r="A51" t="s">
        <v>36</v>
      </c>
      <c r="B51" s="4" t="s">
        <v>47</v>
      </c>
      <c r="C51" s="5">
        <v>13.89</v>
      </c>
      <c r="D51" s="14">
        <v>1</v>
      </c>
      <c r="E51" s="5">
        <f>C51*D51</f>
        <v>13.89</v>
      </c>
    </row>
    <row r="52" spans="1:5" ht="12.75">
      <c r="A52" t="s">
        <v>30</v>
      </c>
      <c r="B52" s="4" t="s">
        <v>47</v>
      </c>
      <c r="C52" s="5">
        <v>33.94</v>
      </c>
      <c r="D52" s="14">
        <v>1</v>
      </c>
      <c r="E52" s="5">
        <f>C52*D52</f>
        <v>33.94</v>
      </c>
    </row>
    <row r="53" spans="1:5" ht="12.75">
      <c r="A53" t="s">
        <v>43</v>
      </c>
      <c r="B53" s="4" t="s">
        <v>54</v>
      </c>
      <c r="C53" s="5">
        <v>5901.78</v>
      </c>
      <c r="D53" s="14">
        <v>0.0003</v>
      </c>
      <c r="E53" s="5">
        <f>C53*D53</f>
        <v>1.7705339999999998</v>
      </c>
    </row>
    <row r="54" spans="1:5" ht="12.75">
      <c r="A54" t="s">
        <v>83</v>
      </c>
      <c r="B54" s="4" t="s">
        <v>54</v>
      </c>
      <c r="C54" s="5">
        <v>4200.93</v>
      </c>
      <c r="D54" s="14">
        <v>0.0083</v>
      </c>
      <c r="E54" s="5">
        <f>C54*D54</f>
        <v>34.867719</v>
      </c>
    </row>
    <row r="55" spans="2:5" ht="12.75">
      <c r="B55" s="4"/>
      <c r="C55" s="5"/>
      <c r="D55" s="4"/>
      <c r="E55" s="5"/>
    </row>
    <row r="56" spans="1:5" ht="12.75">
      <c r="A56" s="1" t="s">
        <v>55</v>
      </c>
      <c r="B56" s="4"/>
      <c r="C56" s="5"/>
      <c r="D56" s="4"/>
      <c r="E56" s="12">
        <f>SUM(E51:E54)</f>
        <v>84.468253</v>
      </c>
    </row>
    <row r="57" spans="2:5" ht="12.75">
      <c r="B57" s="4"/>
      <c r="C57" s="5"/>
      <c r="D57" s="4"/>
      <c r="E57" s="5"/>
    </row>
    <row r="58" spans="1:5" ht="12.75">
      <c r="A58" s="1" t="s">
        <v>56</v>
      </c>
      <c r="B58" s="4"/>
      <c r="C58" s="5"/>
      <c r="D58" s="4"/>
      <c r="E58" s="12">
        <f>E47+E56</f>
        <v>3589.9222962062495</v>
      </c>
    </row>
    <row r="59" spans="1:5" ht="12.75">
      <c r="A59" s="1" t="s">
        <v>57</v>
      </c>
      <c r="B59" s="4"/>
      <c r="C59" s="5"/>
      <c r="D59" s="4"/>
      <c r="E59" s="5">
        <f>E48-E56</f>
        <v>960.0777037937505</v>
      </c>
    </row>
    <row r="60" spans="1:5" ht="12.75">
      <c r="A60" t="s">
        <v>11</v>
      </c>
      <c r="B60" s="4"/>
      <c r="C60" s="5"/>
      <c r="D60" s="4"/>
      <c r="E60" s="5"/>
    </row>
    <row r="61" spans="1:5" ht="12.75">
      <c r="A61" s="1" t="s">
        <v>58</v>
      </c>
      <c r="B61" s="4"/>
      <c r="C61" s="5"/>
      <c r="D61" s="4"/>
      <c r="E61" s="5"/>
    </row>
    <row r="62" spans="1:5" ht="12.75">
      <c r="A62" t="s">
        <v>59</v>
      </c>
      <c r="B62" s="4" t="s">
        <v>47</v>
      </c>
      <c r="C62" s="5">
        <f>'Input Prices'!D152</f>
        <v>40</v>
      </c>
      <c r="D62" s="14">
        <v>1</v>
      </c>
      <c r="E62" s="5">
        <f>C62*D62</f>
        <v>40</v>
      </c>
    </row>
    <row r="63" spans="1:5" ht="12.75">
      <c r="A63" s="1" t="s">
        <v>60</v>
      </c>
      <c r="B63" s="4"/>
      <c r="C63" s="4"/>
      <c r="D63" s="4"/>
      <c r="E63" s="11">
        <f>E59-E62</f>
        <v>920.0777037937505</v>
      </c>
    </row>
    <row r="64" spans="2:5" ht="12.75">
      <c r="B64" s="4"/>
      <c r="C64" s="4"/>
      <c r="D64" s="4"/>
      <c r="E64" s="4"/>
    </row>
    <row r="65" spans="1:5" ht="12.75">
      <c r="A65" s="1" t="s">
        <v>95</v>
      </c>
      <c r="B65" s="4"/>
      <c r="C65" s="4"/>
      <c r="D65" s="4"/>
      <c r="E65" s="4"/>
    </row>
    <row r="66" spans="2:5" ht="12.75">
      <c r="B66" s="4"/>
      <c r="C66" s="4"/>
      <c r="D66" s="4"/>
      <c r="E66" s="4"/>
    </row>
    <row r="67" spans="2:5" ht="12.75">
      <c r="B67" s="4"/>
      <c r="C67" s="4"/>
      <c r="D67" s="4"/>
      <c r="E67" s="4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63.7109375" style="0" customWidth="1"/>
    <col min="2" max="5" width="10.28125" style="0" customWidth="1"/>
  </cols>
  <sheetData>
    <row r="1" spans="1:5" ht="12.75">
      <c r="A1" s="1" t="s">
        <v>94</v>
      </c>
      <c r="B1" s="4"/>
      <c r="C1" s="4"/>
      <c r="D1" s="4"/>
      <c r="E1" s="4"/>
    </row>
    <row r="2" spans="1:5" ht="12.75">
      <c r="A2" t="s">
        <v>92</v>
      </c>
      <c r="B2" s="4"/>
      <c r="C2" s="4"/>
      <c r="D2" s="4"/>
      <c r="E2" s="4"/>
    </row>
    <row r="3" spans="1:5" ht="12.75">
      <c r="A3" t="str">
        <f>"Center Pivot Irrigated -- Trans Pecos, "&amp;'Input Prices'!D82</f>
        <v>Center Pivot Irrigated -- Trans Pecos, Far West Texas, 2013</v>
      </c>
      <c r="B3" s="4"/>
      <c r="C3" s="4"/>
      <c r="D3" s="4"/>
      <c r="E3" s="4"/>
    </row>
    <row r="4" spans="2:5" ht="12.75">
      <c r="B4" s="4"/>
      <c r="C4" s="4"/>
      <c r="D4" s="4"/>
      <c r="E4" s="4"/>
    </row>
    <row r="5" spans="1:5" ht="12.75">
      <c r="A5" s="1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2:5" ht="12.75">
      <c r="B6" s="4"/>
      <c r="C6" s="13" t="s">
        <v>6</v>
      </c>
      <c r="D6" s="13"/>
      <c r="E6" s="13" t="s">
        <v>6</v>
      </c>
    </row>
    <row r="7" spans="1:5" ht="12.75">
      <c r="A7" s="1" t="s">
        <v>7</v>
      </c>
      <c r="B7" s="4"/>
      <c r="C7" s="4"/>
      <c r="D7" s="4"/>
      <c r="E7" s="4"/>
    </row>
    <row r="8" spans="1:5" ht="12.75">
      <c r="A8" t="s">
        <v>85</v>
      </c>
      <c r="B8" s="4" t="s">
        <v>86</v>
      </c>
      <c r="C8" s="5">
        <f>'Input Prices'!D12</f>
        <v>6.95</v>
      </c>
      <c r="D8" s="14">
        <v>50</v>
      </c>
      <c r="E8" s="5">
        <f>C8*D8</f>
        <v>347.5</v>
      </c>
    </row>
    <row r="9" spans="2:5" ht="12.75">
      <c r="B9" s="4"/>
      <c r="C9" s="5"/>
      <c r="D9" s="4"/>
      <c r="E9" s="5"/>
    </row>
    <row r="10" spans="1:5" ht="12.75">
      <c r="A10" s="1" t="s">
        <v>10</v>
      </c>
      <c r="B10" s="4"/>
      <c r="C10" s="5"/>
      <c r="D10" s="4"/>
      <c r="E10" s="12">
        <f>E8</f>
        <v>347.5</v>
      </c>
    </row>
    <row r="11" spans="1:5" ht="12.75">
      <c r="A11" t="s">
        <v>11</v>
      </c>
      <c r="B11" s="4"/>
      <c r="C11" s="5"/>
      <c r="D11" s="4"/>
      <c r="E11" s="5"/>
    </row>
    <row r="12" spans="1:5" ht="12.75">
      <c r="A12" s="1" t="s">
        <v>12</v>
      </c>
      <c r="B12" s="4"/>
      <c r="C12" s="5"/>
      <c r="D12" s="4"/>
      <c r="E12" s="5"/>
    </row>
    <row r="13" spans="1:5" ht="12.75">
      <c r="A13" s="2" t="s">
        <v>13</v>
      </c>
      <c r="B13" s="4"/>
      <c r="C13" s="5"/>
      <c r="D13" s="4"/>
      <c r="E13" s="5"/>
    </row>
    <row r="14" spans="1:5" ht="12.75">
      <c r="A14" t="s">
        <v>67</v>
      </c>
      <c r="B14" s="4" t="s">
        <v>68</v>
      </c>
      <c r="C14" s="5">
        <f>'Input Prices'!D101</f>
        <v>25.75</v>
      </c>
      <c r="D14" s="14">
        <v>0.65</v>
      </c>
      <c r="E14" s="5">
        <f aca="true" t="shared" si="0" ref="E14:E41">C14*D14</f>
        <v>16.7375</v>
      </c>
    </row>
    <row r="15" spans="1:5" ht="12.75">
      <c r="A15" s="2" t="s">
        <v>22</v>
      </c>
      <c r="B15" s="4"/>
      <c r="C15" s="5"/>
      <c r="D15" s="4"/>
      <c r="E15" s="5"/>
    </row>
    <row r="16" spans="1:5" ht="12.75">
      <c r="A16" t="s">
        <v>87</v>
      </c>
      <c r="B16" s="4" t="s">
        <v>20</v>
      </c>
      <c r="C16" s="5">
        <f>'Input Prices'!D125</f>
        <v>8</v>
      </c>
      <c r="D16" s="14">
        <v>1</v>
      </c>
      <c r="E16" s="5">
        <f t="shared" si="0"/>
        <v>8</v>
      </c>
    </row>
    <row r="17" spans="1:5" ht="12.75">
      <c r="A17" s="2" t="s">
        <v>74</v>
      </c>
      <c r="B17" s="4"/>
      <c r="C17" s="5"/>
      <c r="D17" s="4"/>
      <c r="E17" s="5"/>
    </row>
    <row r="18" spans="1:5" ht="12.75">
      <c r="A18" t="s">
        <v>88</v>
      </c>
      <c r="B18" s="4" t="s">
        <v>15</v>
      </c>
      <c r="C18" s="5">
        <f>'Input Prices'!D139</f>
        <v>0.25</v>
      </c>
      <c r="D18" s="14">
        <v>60</v>
      </c>
      <c r="E18" s="5">
        <f t="shared" si="0"/>
        <v>15</v>
      </c>
    </row>
    <row r="19" spans="1:5" ht="12.75">
      <c r="A19" s="2" t="s">
        <v>26</v>
      </c>
      <c r="B19" s="4"/>
      <c r="C19" s="5"/>
      <c r="D19" s="4"/>
      <c r="E19" s="5"/>
    </row>
    <row r="20" spans="1:5" ht="12.75">
      <c r="A20" t="s">
        <v>89</v>
      </c>
      <c r="B20" s="4" t="s">
        <v>86</v>
      </c>
      <c r="C20" s="5">
        <f>'Input Prices'!D91</f>
        <v>0.14</v>
      </c>
      <c r="D20" s="14">
        <v>20</v>
      </c>
      <c r="E20" s="5">
        <f t="shared" si="0"/>
        <v>2.8000000000000003</v>
      </c>
    </row>
    <row r="21" spans="1:5" ht="12.75">
      <c r="A21" s="2" t="s">
        <v>29</v>
      </c>
      <c r="B21" s="4"/>
      <c r="C21" s="5"/>
      <c r="D21" s="4"/>
      <c r="E21" s="5"/>
    </row>
    <row r="22" spans="1:5" ht="12.75">
      <c r="A22" t="s">
        <v>30</v>
      </c>
      <c r="B22" s="4" t="s">
        <v>31</v>
      </c>
      <c r="C22" s="5">
        <f>'Input Prices'!D72</f>
        <v>12</v>
      </c>
      <c r="D22" s="14">
        <v>0.3908</v>
      </c>
      <c r="E22" s="5">
        <f t="shared" si="0"/>
        <v>4.6895999999999995</v>
      </c>
    </row>
    <row r="23" spans="1:5" ht="12.75">
      <c r="A23" t="s">
        <v>90</v>
      </c>
      <c r="B23" s="4" t="s">
        <v>31</v>
      </c>
      <c r="C23" s="5">
        <f>'Input Prices'!D72</f>
        <v>12</v>
      </c>
      <c r="D23" s="14">
        <v>0.1022</v>
      </c>
      <c r="E23" s="5">
        <f t="shared" si="0"/>
        <v>1.2264</v>
      </c>
    </row>
    <row r="24" spans="1:5" ht="12.75">
      <c r="A24" s="2" t="s">
        <v>33</v>
      </c>
      <c r="B24" s="4"/>
      <c r="C24" s="5"/>
      <c r="D24" s="4"/>
      <c r="E24" s="5"/>
    </row>
    <row r="25" spans="1:5" ht="12.75">
      <c r="A25" t="s">
        <v>93</v>
      </c>
      <c r="B25" s="4" t="s">
        <v>31</v>
      </c>
      <c r="C25" s="5">
        <f>'Input Prices'!D71</f>
        <v>11</v>
      </c>
      <c r="D25" s="14">
        <v>0.023</v>
      </c>
      <c r="E25" s="5">
        <f t="shared" si="0"/>
        <v>0.253</v>
      </c>
    </row>
    <row r="26" spans="1:5" ht="12.75">
      <c r="A26" s="2" t="s">
        <v>35</v>
      </c>
      <c r="B26" s="4"/>
      <c r="C26" s="5"/>
      <c r="D26" s="4"/>
      <c r="E26" s="5"/>
    </row>
    <row r="27" spans="1:5" ht="12.75">
      <c r="A27" t="s">
        <v>36</v>
      </c>
      <c r="B27" s="4" t="s">
        <v>31</v>
      </c>
      <c r="C27" s="5">
        <f>'Input Prices'!D70</f>
        <v>8.5</v>
      </c>
      <c r="D27" s="14">
        <v>0.1154</v>
      </c>
      <c r="E27" s="5">
        <f t="shared" si="0"/>
        <v>0.9809</v>
      </c>
    </row>
    <row r="28" spans="1:5" ht="12.75">
      <c r="A28" s="2" t="s">
        <v>38</v>
      </c>
      <c r="B28" s="4"/>
      <c r="C28" s="5"/>
      <c r="D28" s="4"/>
      <c r="E28" s="5"/>
    </row>
    <row r="29" spans="1:5" ht="12.75">
      <c r="A29" t="s">
        <v>30</v>
      </c>
      <c r="B29" s="4" t="s">
        <v>39</v>
      </c>
      <c r="C29" s="5">
        <f>'Input Prices'!D75</f>
        <v>2.15</v>
      </c>
      <c r="D29" s="14">
        <v>3.3746</v>
      </c>
      <c r="E29" s="5">
        <f t="shared" si="0"/>
        <v>7.25539</v>
      </c>
    </row>
    <row r="30" spans="1:5" ht="12.75">
      <c r="A30" t="s">
        <v>90</v>
      </c>
      <c r="B30" s="4" t="s">
        <v>39</v>
      </c>
      <c r="C30" s="5">
        <f>'Input Prices'!D75</f>
        <v>2.15</v>
      </c>
      <c r="D30" s="14">
        <v>1.2618</v>
      </c>
      <c r="E30" s="5">
        <f t="shared" si="0"/>
        <v>2.71287</v>
      </c>
    </row>
    <row r="31" spans="1:5" ht="12.75">
      <c r="A31" s="2" t="s">
        <v>42</v>
      </c>
      <c r="B31" s="4"/>
      <c r="C31" s="5"/>
      <c r="D31" s="4"/>
      <c r="E31" s="5"/>
    </row>
    <row r="32" spans="1:5" ht="12.75">
      <c r="A32" t="s">
        <v>43</v>
      </c>
      <c r="B32" s="4" t="s">
        <v>39</v>
      </c>
      <c r="C32" s="5">
        <f>'Input Prices'!D77</f>
        <v>2.19</v>
      </c>
      <c r="D32" s="14">
        <v>1.608</v>
      </c>
      <c r="E32" s="5">
        <f t="shared" si="0"/>
        <v>3.52152</v>
      </c>
    </row>
    <row r="33" spans="1:5" ht="12.75">
      <c r="A33" s="2" t="s">
        <v>44</v>
      </c>
      <c r="B33" s="4"/>
      <c r="C33" s="5"/>
      <c r="D33" s="4"/>
      <c r="E33" s="5"/>
    </row>
    <row r="34" spans="1:5" ht="12.75">
      <c r="A34" t="s">
        <v>93</v>
      </c>
      <c r="B34" s="4" t="s">
        <v>45</v>
      </c>
      <c r="C34" s="5">
        <f>'Input Prices'!D79</f>
        <v>4</v>
      </c>
      <c r="D34" s="14">
        <v>3.9944</v>
      </c>
      <c r="E34" s="5">
        <f t="shared" si="0"/>
        <v>15.9776</v>
      </c>
    </row>
    <row r="35" spans="1:5" ht="12.75">
      <c r="A35" s="2" t="s">
        <v>46</v>
      </c>
      <c r="B35" s="4"/>
      <c r="C35" s="5"/>
      <c r="D35" s="4"/>
      <c r="E35" s="5"/>
    </row>
    <row r="36" spans="1:5" ht="12.75">
      <c r="A36" t="s">
        <v>36</v>
      </c>
      <c r="B36" s="4" t="s">
        <v>47</v>
      </c>
      <c r="C36" s="5">
        <v>2.58</v>
      </c>
      <c r="D36" s="14">
        <v>1</v>
      </c>
      <c r="E36" s="5">
        <f t="shared" si="0"/>
        <v>2.58</v>
      </c>
    </row>
    <row r="37" spans="1:5" ht="12.75">
      <c r="A37" t="s">
        <v>30</v>
      </c>
      <c r="B37" s="4" t="s">
        <v>47</v>
      </c>
      <c r="C37" s="5">
        <v>1.18</v>
      </c>
      <c r="D37" s="14">
        <v>1</v>
      </c>
      <c r="E37" s="5">
        <f t="shared" si="0"/>
        <v>1.18</v>
      </c>
    </row>
    <row r="38" spans="1:5" ht="12.75">
      <c r="A38" t="s">
        <v>90</v>
      </c>
      <c r="B38" s="4" t="s">
        <v>47</v>
      </c>
      <c r="C38" s="5">
        <v>1.54</v>
      </c>
      <c r="D38" s="14">
        <v>1</v>
      </c>
      <c r="E38" s="5">
        <f t="shared" si="0"/>
        <v>1.54</v>
      </c>
    </row>
    <row r="39" spans="1:5" ht="12.75">
      <c r="A39" t="s">
        <v>43</v>
      </c>
      <c r="B39" s="4" t="s">
        <v>49</v>
      </c>
      <c r="C39" s="5">
        <v>1200</v>
      </c>
      <c r="D39" s="14">
        <v>0.0007</v>
      </c>
      <c r="E39" s="5">
        <f t="shared" si="0"/>
        <v>0.84</v>
      </c>
    </row>
    <row r="40" spans="1:5" ht="12.75">
      <c r="A40" t="s">
        <v>93</v>
      </c>
      <c r="B40" s="4" t="s">
        <v>48</v>
      </c>
      <c r="C40" s="5">
        <v>2.01</v>
      </c>
      <c r="D40" s="14">
        <v>5.25</v>
      </c>
      <c r="E40" s="5">
        <f t="shared" si="0"/>
        <v>10.552499999999998</v>
      </c>
    </row>
    <row r="41" spans="1:5" ht="12.75">
      <c r="A41" s="2" t="s">
        <v>50</v>
      </c>
      <c r="B41" s="4" t="s">
        <v>47</v>
      </c>
      <c r="C41" s="5">
        <f>SUM(E14:E40)*'Input Prices'!D80*(270/360)</f>
        <v>4.6725549</v>
      </c>
      <c r="D41" s="14">
        <v>1</v>
      </c>
      <c r="E41" s="5">
        <f t="shared" si="0"/>
        <v>4.6725549</v>
      </c>
    </row>
    <row r="42" spans="2:5" ht="12.75">
      <c r="B42" s="4"/>
      <c r="C42" s="5"/>
      <c r="D42" s="4"/>
      <c r="E42" s="5"/>
    </row>
    <row r="43" spans="1:5" ht="12.75">
      <c r="A43" s="1" t="s">
        <v>51</v>
      </c>
      <c r="B43" s="4"/>
      <c r="C43" s="5"/>
      <c r="D43" s="4"/>
      <c r="E43" s="12">
        <f>SUM(E14:E41)</f>
        <v>100.51983489999999</v>
      </c>
    </row>
    <row r="44" spans="1:5" ht="12.75">
      <c r="A44" s="1" t="s">
        <v>52</v>
      </c>
      <c r="B44" s="4"/>
      <c r="C44" s="5"/>
      <c r="D44" s="4"/>
      <c r="E44" s="5">
        <f>E10-E43</f>
        <v>246.98016510000002</v>
      </c>
    </row>
    <row r="45" spans="1:5" ht="12.75">
      <c r="A45" t="s">
        <v>11</v>
      </c>
      <c r="B45" s="4"/>
      <c r="C45" s="5"/>
      <c r="D45" s="4"/>
      <c r="E45" s="5"/>
    </row>
    <row r="46" spans="1:5" ht="12.75">
      <c r="A46" s="1" t="s">
        <v>53</v>
      </c>
      <c r="B46" s="4"/>
      <c r="C46" s="5"/>
      <c r="D46" s="4"/>
      <c r="E46" s="5"/>
    </row>
    <row r="47" spans="1:5" ht="12.75">
      <c r="A47" t="s">
        <v>36</v>
      </c>
      <c r="B47" s="4" t="s">
        <v>47</v>
      </c>
      <c r="C47" s="5">
        <v>5.69</v>
      </c>
      <c r="D47" s="14">
        <v>1</v>
      </c>
      <c r="E47" s="5">
        <f>C47*D47</f>
        <v>5.69</v>
      </c>
    </row>
    <row r="48" spans="1:5" ht="12.75">
      <c r="A48" t="s">
        <v>30</v>
      </c>
      <c r="B48" s="4" t="s">
        <v>47</v>
      </c>
      <c r="C48" s="5">
        <v>8.16</v>
      </c>
      <c r="D48" s="14">
        <v>1</v>
      </c>
      <c r="E48" s="5">
        <f>C48*D48</f>
        <v>8.16</v>
      </c>
    </row>
    <row r="49" spans="1:5" ht="12.75">
      <c r="A49" t="s">
        <v>90</v>
      </c>
      <c r="B49" s="4" t="s">
        <v>47</v>
      </c>
      <c r="C49" s="5">
        <v>6.63</v>
      </c>
      <c r="D49" s="14">
        <v>1</v>
      </c>
      <c r="E49" s="5">
        <f>C49*D49</f>
        <v>6.63</v>
      </c>
    </row>
    <row r="50" spans="1:5" ht="12.75">
      <c r="A50" t="s">
        <v>43</v>
      </c>
      <c r="B50" s="4" t="s">
        <v>54</v>
      </c>
      <c r="C50" s="5">
        <v>5901.78</v>
      </c>
      <c r="D50" s="14">
        <v>0.0003</v>
      </c>
      <c r="E50" s="5">
        <f>C50*D50</f>
        <v>1.7705339999999998</v>
      </c>
    </row>
    <row r="51" spans="1:5" ht="12.75">
      <c r="A51" t="s">
        <v>93</v>
      </c>
      <c r="B51" s="4" t="s">
        <v>54</v>
      </c>
      <c r="C51" s="5">
        <v>11527.58</v>
      </c>
      <c r="D51" s="14">
        <v>0.0077</v>
      </c>
      <c r="E51" s="5">
        <f>C51*D51</f>
        <v>88.762366</v>
      </c>
    </row>
    <row r="52" spans="2:5" ht="12.75">
      <c r="B52" s="4"/>
      <c r="C52" s="5"/>
      <c r="D52" s="4"/>
      <c r="E52" s="5"/>
    </row>
    <row r="53" spans="1:5" ht="12.75">
      <c r="A53" s="1" t="s">
        <v>55</v>
      </c>
      <c r="B53" s="4"/>
      <c r="C53" s="5"/>
      <c r="D53" s="4"/>
      <c r="E53" s="12">
        <f>SUM(E47:E51)</f>
        <v>111.0129</v>
      </c>
    </row>
    <row r="54" spans="2:5" ht="12.75">
      <c r="B54" s="4"/>
      <c r="C54" s="5"/>
      <c r="D54" s="4"/>
      <c r="E54" s="5"/>
    </row>
    <row r="55" spans="1:5" ht="12.75">
      <c r="A55" s="1" t="s">
        <v>56</v>
      </c>
      <c r="B55" s="4"/>
      <c r="C55" s="5"/>
      <c r="D55" s="4"/>
      <c r="E55" s="12">
        <f>E43+E53</f>
        <v>211.53273489999998</v>
      </c>
    </row>
    <row r="56" spans="1:5" ht="12.75">
      <c r="A56" s="1" t="s">
        <v>57</v>
      </c>
      <c r="B56" s="4"/>
      <c r="C56" s="5"/>
      <c r="D56" s="4"/>
      <c r="E56" s="5">
        <f>E44-E53</f>
        <v>135.96726510000002</v>
      </c>
    </row>
    <row r="57" spans="1:5" ht="12.75">
      <c r="A57" t="s">
        <v>11</v>
      </c>
      <c r="B57" s="4"/>
      <c r="C57" s="5"/>
      <c r="D57" s="4"/>
      <c r="E57" s="5"/>
    </row>
    <row r="58" spans="1:5" ht="12.75">
      <c r="A58" s="1" t="s">
        <v>58</v>
      </c>
      <c r="B58" s="4"/>
      <c r="C58" s="5"/>
      <c r="D58" s="4"/>
      <c r="E58" s="5"/>
    </row>
    <row r="59" spans="1:5" ht="12.75">
      <c r="A59" t="s">
        <v>59</v>
      </c>
      <c r="B59" s="4" t="s">
        <v>47</v>
      </c>
      <c r="C59" s="5">
        <f>'Input Prices'!D152</f>
        <v>40</v>
      </c>
      <c r="D59" s="14">
        <v>1</v>
      </c>
      <c r="E59" s="5">
        <f>C59*D59</f>
        <v>40</v>
      </c>
    </row>
    <row r="60" spans="1:5" ht="12.75">
      <c r="A60" s="1" t="s">
        <v>60</v>
      </c>
      <c r="B60" s="4"/>
      <c r="C60" s="4"/>
      <c r="D60" s="4"/>
      <c r="E60" s="11">
        <f>E56-E59</f>
        <v>95.96726510000002</v>
      </c>
    </row>
    <row r="62" ht="12.75">
      <c r="A62" s="1" t="s">
        <v>95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63.7109375" style="0" customWidth="1"/>
    <col min="2" max="5" width="10.28125" style="0" customWidth="1"/>
  </cols>
  <sheetData>
    <row r="1" spans="1:5" ht="12.75">
      <c r="A1" s="1" t="s">
        <v>94</v>
      </c>
      <c r="B1" s="4"/>
      <c r="C1" s="4"/>
      <c r="D1" s="4"/>
      <c r="E1" s="4"/>
    </row>
    <row r="2" spans="1:5" ht="12.75">
      <c r="A2" t="s">
        <v>84</v>
      </c>
      <c r="B2" s="4"/>
      <c r="C2" s="4"/>
      <c r="D2" s="4"/>
      <c r="E2" s="4"/>
    </row>
    <row r="3" spans="1:5" ht="12.75">
      <c r="A3" t="str">
        <f>"Dryland, "&amp;'Input Prices'!D82</f>
        <v>Dryland, Far West Texas, 2013</v>
      </c>
      <c r="B3" s="4"/>
      <c r="C3" s="4"/>
      <c r="D3" s="4"/>
      <c r="E3" s="4"/>
    </row>
    <row r="4" spans="2:5" ht="12.75">
      <c r="B4" s="4"/>
      <c r="C4" s="4"/>
      <c r="D4" s="4"/>
      <c r="E4" s="4"/>
    </row>
    <row r="5" spans="1:5" ht="12.75">
      <c r="A5" s="1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2:5" ht="12.75">
      <c r="B6" s="4"/>
      <c r="C6" s="13" t="s">
        <v>6</v>
      </c>
      <c r="D6" s="13"/>
      <c r="E6" s="13" t="s">
        <v>6</v>
      </c>
    </row>
    <row r="7" spans="1:5" ht="12.75">
      <c r="A7" s="1" t="s">
        <v>7</v>
      </c>
      <c r="B7" s="4"/>
      <c r="C7" s="4"/>
      <c r="D7" s="4"/>
      <c r="E7" s="4"/>
    </row>
    <row r="8" spans="1:5" ht="12.75">
      <c r="A8" t="s">
        <v>85</v>
      </c>
      <c r="B8" s="4" t="s">
        <v>86</v>
      </c>
      <c r="C8" s="5">
        <f>'Input Prices'!D12</f>
        <v>6.95</v>
      </c>
      <c r="D8" s="14">
        <v>22</v>
      </c>
      <c r="E8" s="5">
        <f>C8*D8</f>
        <v>152.9</v>
      </c>
    </row>
    <row r="9" spans="2:5" ht="12.75">
      <c r="B9" s="4"/>
      <c r="C9" s="5"/>
      <c r="D9" s="4"/>
      <c r="E9" s="5"/>
    </row>
    <row r="10" spans="1:5" ht="12.75">
      <c r="A10" s="1" t="s">
        <v>10</v>
      </c>
      <c r="B10" s="4"/>
      <c r="C10" s="5"/>
      <c r="D10" s="4"/>
      <c r="E10" s="12">
        <f>E8</f>
        <v>152.9</v>
      </c>
    </row>
    <row r="11" spans="1:5" ht="12.75">
      <c r="A11" t="s">
        <v>11</v>
      </c>
      <c r="B11" s="4"/>
      <c r="C11" s="5"/>
      <c r="D11" s="4"/>
      <c r="E11" s="5"/>
    </row>
    <row r="12" spans="1:5" ht="12.75">
      <c r="A12" s="1" t="s">
        <v>12</v>
      </c>
      <c r="B12" s="4"/>
      <c r="C12" s="5"/>
      <c r="D12" s="4"/>
      <c r="E12" s="5"/>
    </row>
    <row r="13" spans="1:5" ht="12.75">
      <c r="A13" s="2" t="s">
        <v>13</v>
      </c>
      <c r="B13" s="4"/>
      <c r="C13" s="5"/>
      <c r="D13" s="4"/>
      <c r="E13" s="5"/>
    </row>
    <row r="14" spans="1:5" ht="12.75">
      <c r="A14" t="s">
        <v>67</v>
      </c>
      <c r="B14" s="4" t="s">
        <v>68</v>
      </c>
      <c r="C14" s="5">
        <f>'Input Prices'!D101</f>
        <v>25.75</v>
      </c>
      <c r="D14" s="14">
        <v>0.65</v>
      </c>
      <c r="E14" s="5">
        <f aca="true" t="shared" si="0" ref="E14:E36">C14*D14</f>
        <v>16.7375</v>
      </c>
    </row>
    <row r="15" spans="1:5" ht="12.75">
      <c r="A15" s="2" t="s">
        <v>22</v>
      </c>
      <c r="B15" s="4"/>
      <c r="C15" s="5"/>
      <c r="D15" s="4"/>
      <c r="E15" s="5"/>
    </row>
    <row r="16" spans="1:5" ht="12.75">
      <c r="A16" t="s">
        <v>87</v>
      </c>
      <c r="B16" s="4" t="s">
        <v>20</v>
      </c>
      <c r="C16" s="5">
        <f>'Input Prices'!D125</f>
        <v>8</v>
      </c>
      <c r="D16" s="14">
        <v>1</v>
      </c>
      <c r="E16" s="5">
        <f t="shared" si="0"/>
        <v>8</v>
      </c>
    </row>
    <row r="17" spans="1:5" ht="12.75">
      <c r="A17" s="2" t="s">
        <v>74</v>
      </c>
      <c r="B17" s="4"/>
      <c r="C17" s="5"/>
      <c r="D17" s="4"/>
      <c r="E17" s="5"/>
    </row>
    <row r="18" spans="1:5" ht="12.75">
      <c r="A18" t="s">
        <v>88</v>
      </c>
      <c r="B18" s="4" t="s">
        <v>15</v>
      </c>
      <c r="C18" s="5">
        <f>'Input Prices'!D139</f>
        <v>0.25</v>
      </c>
      <c r="D18" s="14">
        <v>60</v>
      </c>
      <c r="E18" s="5">
        <f t="shared" si="0"/>
        <v>15</v>
      </c>
    </row>
    <row r="19" spans="1:5" ht="12.75">
      <c r="A19" s="2" t="s">
        <v>26</v>
      </c>
      <c r="B19" s="4"/>
      <c r="C19" s="5"/>
      <c r="D19" s="4"/>
      <c r="E19" s="5"/>
    </row>
    <row r="20" spans="1:5" ht="12.75">
      <c r="A20" t="s">
        <v>89</v>
      </c>
      <c r="B20" s="4" t="s">
        <v>86</v>
      </c>
      <c r="C20" s="5">
        <f>'Input Prices'!D91</f>
        <v>0.14</v>
      </c>
      <c r="D20" s="14">
        <v>20</v>
      </c>
      <c r="E20" s="5">
        <f t="shared" si="0"/>
        <v>2.8000000000000003</v>
      </c>
    </row>
    <row r="21" spans="1:5" ht="12.75">
      <c r="A21" s="2" t="s">
        <v>29</v>
      </c>
      <c r="B21" s="4"/>
      <c r="C21" s="5"/>
      <c r="D21" s="4"/>
      <c r="E21" s="5"/>
    </row>
    <row r="22" spans="1:5" ht="12.75">
      <c r="A22" t="s">
        <v>30</v>
      </c>
      <c r="B22" s="4" t="s">
        <v>31</v>
      </c>
      <c r="C22" s="5">
        <f>'Input Prices'!D72</f>
        <v>12</v>
      </c>
      <c r="D22" s="14">
        <v>0.3908</v>
      </c>
      <c r="E22" s="5">
        <f t="shared" si="0"/>
        <v>4.6895999999999995</v>
      </c>
    </row>
    <row r="23" spans="1:5" ht="12.75">
      <c r="A23" t="s">
        <v>90</v>
      </c>
      <c r="B23" s="4" t="s">
        <v>31</v>
      </c>
      <c r="C23" s="5">
        <f>'Input Prices'!D72</f>
        <v>12</v>
      </c>
      <c r="D23" s="14">
        <v>0.1022</v>
      </c>
      <c r="E23" s="5">
        <f t="shared" si="0"/>
        <v>1.2264</v>
      </c>
    </row>
    <row r="24" spans="1:5" ht="12.75">
      <c r="A24" s="2" t="s">
        <v>35</v>
      </c>
      <c r="B24" s="4"/>
      <c r="C24" s="5"/>
      <c r="D24" s="4"/>
      <c r="E24" s="5"/>
    </row>
    <row r="25" spans="1:5" ht="12.75">
      <c r="A25" t="s">
        <v>36</v>
      </c>
      <c r="B25" s="4" t="s">
        <v>31</v>
      </c>
      <c r="C25" s="5">
        <f>'Input Prices'!D70</f>
        <v>8.5</v>
      </c>
      <c r="D25" s="14">
        <v>0.1154</v>
      </c>
      <c r="E25" s="5">
        <f t="shared" si="0"/>
        <v>0.9809</v>
      </c>
    </row>
    <row r="26" spans="1:5" ht="12.75">
      <c r="A26" s="2" t="s">
        <v>38</v>
      </c>
      <c r="B26" s="4"/>
      <c r="C26" s="5"/>
      <c r="D26" s="4"/>
      <c r="E26" s="5"/>
    </row>
    <row r="27" spans="1:5" ht="12.75">
      <c r="A27" t="s">
        <v>30</v>
      </c>
      <c r="B27" s="4" t="s">
        <v>39</v>
      </c>
      <c r="C27" s="5">
        <f>'Input Prices'!D75</f>
        <v>2.15</v>
      </c>
      <c r="D27" s="14">
        <v>3.3746</v>
      </c>
      <c r="E27" s="5">
        <f t="shared" si="0"/>
        <v>7.25539</v>
      </c>
    </row>
    <row r="28" spans="1:5" ht="12.75">
      <c r="A28" t="s">
        <v>90</v>
      </c>
      <c r="B28" s="4" t="s">
        <v>39</v>
      </c>
      <c r="C28" s="5">
        <f>'Input Prices'!D75</f>
        <v>2.15</v>
      </c>
      <c r="D28" s="14">
        <v>1.2618</v>
      </c>
      <c r="E28" s="5">
        <f t="shared" si="0"/>
        <v>2.71287</v>
      </c>
    </row>
    <row r="29" spans="1:5" ht="12.75">
      <c r="A29" s="2" t="s">
        <v>42</v>
      </c>
      <c r="B29" s="4"/>
      <c r="C29" s="5"/>
      <c r="D29" s="4"/>
      <c r="E29" s="5"/>
    </row>
    <row r="30" spans="1:5" ht="12.75">
      <c r="A30" t="s">
        <v>43</v>
      </c>
      <c r="B30" s="4" t="s">
        <v>39</v>
      </c>
      <c r="C30" s="5">
        <f>'Input Prices'!D77</f>
        <v>2.19</v>
      </c>
      <c r="D30" s="14">
        <v>1.608</v>
      </c>
      <c r="E30" s="5">
        <f t="shared" si="0"/>
        <v>3.52152</v>
      </c>
    </row>
    <row r="31" spans="1:5" ht="12.75">
      <c r="A31" s="2" t="s">
        <v>46</v>
      </c>
      <c r="B31" s="4"/>
      <c r="C31" s="5"/>
      <c r="D31" s="4"/>
      <c r="E31" s="5"/>
    </row>
    <row r="32" spans="1:5" ht="12.75">
      <c r="A32" t="s">
        <v>36</v>
      </c>
      <c r="B32" s="4" t="s">
        <v>47</v>
      </c>
      <c r="C32" s="5">
        <v>2.58</v>
      </c>
      <c r="D32" s="14">
        <v>1</v>
      </c>
      <c r="E32" s="5">
        <f t="shared" si="0"/>
        <v>2.58</v>
      </c>
    </row>
    <row r="33" spans="1:5" ht="12.75">
      <c r="A33" t="s">
        <v>30</v>
      </c>
      <c r="B33" s="4" t="s">
        <v>47</v>
      </c>
      <c r="C33" s="5">
        <v>1.18</v>
      </c>
      <c r="D33" s="14">
        <v>1</v>
      </c>
      <c r="E33" s="5">
        <f t="shared" si="0"/>
        <v>1.18</v>
      </c>
    </row>
    <row r="34" spans="1:5" ht="12.75">
      <c r="A34" t="s">
        <v>90</v>
      </c>
      <c r="B34" s="4" t="s">
        <v>47</v>
      </c>
      <c r="C34" s="5">
        <v>1.54</v>
      </c>
      <c r="D34" s="14">
        <v>1</v>
      </c>
      <c r="E34" s="5">
        <f t="shared" si="0"/>
        <v>1.54</v>
      </c>
    </row>
    <row r="35" spans="1:5" ht="12.75">
      <c r="A35" t="s">
        <v>43</v>
      </c>
      <c r="B35" s="4" t="s">
        <v>49</v>
      </c>
      <c r="C35" s="5">
        <v>1200</v>
      </c>
      <c r="D35" s="14">
        <v>0.0007</v>
      </c>
      <c r="E35" s="5">
        <f t="shared" si="0"/>
        <v>0.84</v>
      </c>
    </row>
    <row r="36" spans="1:5" ht="12.75">
      <c r="A36" s="2" t="s">
        <v>50</v>
      </c>
      <c r="B36" s="4" t="s">
        <v>47</v>
      </c>
      <c r="C36" s="5">
        <f>SUM(E14:E35)*'Input Prices'!D80*(270/360)</f>
        <v>3.366878775000001</v>
      </c>
      <c r="D36" s="14">
        <v>1</v>
      </c>
      <c r="E36" s="5">
        <f t="shared" si="0"/>
        <v>3.366878775000001</v>
      </c>
    </row>
    <row r="37" spans="2:5" ht="12.75">
      <c r="B37" s="4"/>
      <c r="C37" s="5"/>
      <c r="D37" s="4"/>
      <c r="E37" s="5"/>
    </row>
    <row r="38" spans="1:5" ht="12.75">
      <c r="A38" s="1" t="s">
        <v>51</v>
      </c>
      <c r="B38" s="4"/>
      <c r="C38" s="5"/>
      <c r="D38" s="4"/>
      <c r="E38" s="12">
        <f>SUM(E14:E36)</f>
        <v>72.43105877500001</v>
      </c>
    </row>
    <row r="39" spans="1:5" ht="12.75">
      <c r="A39" s="1" t="s">
        <v>52</v>
      </c>
      <c r="B39" s="4"/>
      <c r="C39" s="5"/>
      <c r="D39" s="4"/>
      <c r="E39" s="5">
        <f>E10-E38</f>
        <v>80.468941225</v>
      </c>
    </row>
    <row r="40" spans="1:5" ht="12.75">
      <c r="A40" t="s">
        <v>11</v>
      </c>
      <c r="B40" s="4"/>
      <c r="C40" s="5"/>
      <c r="D40" s="4"/>
      <c r="E40" s="5"/>
    </row>
    <row r="41" spans="1:5" ht="12.75">
      <c r="A41" s="1" t="s">
        <v>53</v>
      </c>
      <c r="B41" s="4"/>
      <c r="C41" s="5"/>
      <c r="D41" s="4"/>
      <c r="E41" s="5"/>
    </row>
    <row r="42" spans="1:5" ht="12.75">
      <c r="A42" t="s">
        <v>36</v>
      </c>
      <c r="B42" s="4" t="s">
        <v>47</v>
      </c>
      <c r="C42" s="5">
        <v>5.69</v>
      </c>
      <c r="D42" s="14">
        <v>1</v>
      </c>
      <c r="E42" s="5">
        <f>C42*D42</f>
        <v>5.69</v>
      </c>
    </row>
    <row r="43" spans="1:5" ht="12.75">
      <c r="A43" t="s">
        <v>30</v>
      </c>
      <c r="B43" s="4" t="s">
        <v>47</v>
      </c>
      <c r="C43" s="5">
        <v>8.16</v>
      </c>
      <c r="D43" s="14">
        <v>1</v>
      </c>
      <c r="E43" s="5">
        <f>C43*D43</f>
        <v>8.16</v>
      </c>
    </row>
    <row r="44" spans="1:5" ht="12.75">
      <c r="A44" t="s">
        <v>90</v>
      </c>
      <c r="B44" s="4" t="s">
        <v>47</v>
      </c>
      <c r="C44" s="5">
        <v>6.63</v>
      </c>
      <c r="D44" s="14">
        <v>1</v>
      </c>
      <c r="E44" s="5">
        <f>C44*D44</f>
        <v>6.63</v>
      </c>
    </row>
    <row r="45" spans="1:5" ht="12.75">
      <c r="A45" t="s">
        <v>43</v>
      </c>
      <c r="B45" s="4" t="s">
        <v>54</v>
      </c>
      <c r="C45" s="5">
        <v>5901.78</v>
      </c>
      <c r="D45" s="14">
        <v>0.0003</v>
      </c>
      <c r="E45" s="5">
        <f>C45*D45</f>
        <v>1.7705339999999998</v>
      </c>
    </row>
    <row r="46" spans="2:5" ht="12.75">
      <c r="B46" s="4"/>
      <c r="C46" s="5"/>
      <c r="D46" s="4"/>
      <c r="E46" s="5"/>
    </row>
    <row r="47" spans="1:5" ht="12.75">
      <c r="A47" s="1" t="s">
        <v>55</v>
      </c>
      <c r="B47" s="4"/>
      <c r="C47" s="5"/>
      <c r="D47" s="4"/>
      <c r="E47" s="12">
        <f>SUM(E42:E45)</f>
        <v>22.250534000000002</v>
      </c>
    </row>
    <row r="48" spans="2:5" ht="12.75">
      <c r="B48" s="4"/>
      <c r="C48" s="5"/>
      <c r="D48" s="4"/>
      <c r="E48" s="5"/>
    </row>
    <row r="49" spans="1:5" ht="12.75">
      <c r="A49" s="1" t="s">
        <v>56</v>
      </c>
      <c r="B49" s="4"/>
      <c r="C49" s="5"/>
      <c r="D49" s="4"/>
      <c r="E49" s="12">
        <f>E38+E47</f>
        <v>94.68159277500001</v>
      </c>
    </row>
    <row r="50" spans="1:5" ht="12.75">
      <c r="A50" s="1" t="s">
        <v>57</v>
      </c>
      <c r="B50" s="4"/>
      <c r="C50" s="5"/>
      <c r="D50" s="4"/>
      <c r="E50" s="5">
        <f>E39-E47</f>
        <v>58.21840722499999</v>
      </c>
    </row>
    <row r="51" spans="1:5" ht="12.75">
      <c r="A51" t="s">
        <v>11</v>
      </c>
      <c r="B51" s="4"/>
      <c r="C51" s="5"/>
      <c r="D51" s="4"/>
      <c r="E51" s="5"/>
    </row>
    <row r="52" spans="1:5" ht="12.75">
      <c r="A52" s="1" t="s">
        <v>58</v>
      </c>
      <c r="B52" s="4"/>
      <c r="C52" s="5"/>
      <c r="D52" s="4"/>
      <c r="E52" s="5"/>
    </row>
    <row r="53" spans="1:5" ht="12.75">
      <c r="A53" t="s">
        <v>91</v>
      </c>
      <c r="B53" s="4" t="s">
        <v>47</v>
      </c>
      <c r="C53" s="5">
        <f>'Input Prices'!D153</f>
        <v>15</v>
      </c>
      <c r="D53" s="14">
        <v>1</v>
      </c>
      <c r="E53" s="5">
        <f>C53*D53</f>
        <v>15</v>
      </c>
    </row>
    <row r="54" spans="1:5" ht="12.75">
      <c r="A54" s="1" t="s">
        <v>60</v>
      </c>
      <c r="B54" s="4"/>
      <c r="C54" s="4"/>
      <c r="D54" s="4"/>
      <c r="E54" s="11">
        <f>E50-E53</f>
        <v>43.21840722499999</v>
      </c>
    </row>
    <row r="55" spans="2:5" ht="12.75">
      <c r="B55" s="4"/>
      <c r="C55" s="4"/>
      <c r="D55" s="4"/>
      <c r="E55" s="4"/>
    </row>
    <row r="56" spans="1:5" ht="12.75">
      <c r="A56" s="1" t="s">
        <v>95</v>
      </c>
      <c r="B56" s="4"/>
      <c r="C56" s="4"/>
      <c r="D56" s="4"/>
      <c r="E56" s="4"/>
    </row>
    <row r="57" spans="2:5" ht="12.75">
      <c r="B57" s="4"/>
      <c r="C57" s="4"/>
      <c r="D57" s="4"/>
      <c r="E57" s="4"/>
    </row>
    <row r="58" spans="2:5" ht="12.75">
      <c r="B58" s="4"/>
      <c r="C58" s="4"/>
      <c r="D58" s="4"/>
      <c r="E58" s="4"/>
    </row>
    <row r="59" spans="2:5" ht="12.75">
      <c r="B59" s="4"/>
      <c r="C59" s="4"/>
      <c r="D59" s="4"/>
      <c r="E59" s="4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 Hogan</cp:lastModifiedBy>
  <dcterms:created xsi:type="dcterms:W3CDTF">2012-11-06T20:52:53Z</dcterms:created>
  <dcterms:modified xsi:type="dcterms:W3CDTF">2015-06-03T20:12:36Z</dcterms:modified>
  <cp:category/>
  <cp:version/>
  <cp:contentType/>
  <cp:contentStatus/>
</cp:coreProperties>
</file>