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mes McGrann\Downloads\Documents\Extension  Agri. Life Ag. Eco. Beef Cattle Software Tools\Ranch Land Use &amp; Carrying Capacity\"/>
    </mc:Choice>
  </mc:AlternateContent>
  <bookViews>
    <workbookView xWindow="120" yWindow="230" windowWidth="20240" windowHeight="7560"/>
  </bookViews>
  <sheets>
    <sheet name="1. Land -Use &amp; Values" sheetId="1" r:id="rId1"/>
    <sheet name="2. AUM Leases" sheetId="2" r:id="rId2"/>
    <sheet name="3.Summary for Ranch Description" sheetId="3" r:id="rId3"/>
  </sheets>
  <definedNames>
    <definedName name="_xlnm.Print_Area" localSheetId="0">'1. Land -Use &amp; Values'!$B$1:$O$61</definedName>
    <definedName name="_xlnm.Print_Area" localSheetId="1">'2. AUM Leases'!$B$1:$L$38</definedName>
    <definedName name="_xlnm.Print_Area" localSheetId="2">'3.Summary for Ranch Description'!$B$1:$I$61</definedName>
  </definedNames>
  <calcPr calcId="152511"/>
</workbook>
</file>

<file path=xl/calcChain.xml><?xml version="1.0" encoding="utf-8"?>
<calcChain xmlns="http://schemas.openxmlformats.org/spreadsheetml/2006/main">
  <c r="D14" i="1" l="1"/>
  <c r="E14" i="1"/>
  <c r="D44" i="3" l="1"/>
  <c r="D43" i="3"/>
  <c r="D42" i="3"/>
  <c r="D41" i="3"/>
  <c r="D40" i="3"/>
  <c r="D39" i="3"/>
  <c r="D38" i="3"/>
  <c r="F41" i="1" l="1"/>
  <c r="D2" i="2" l="1"/>
  <c r="B2" i="2"/>
  <c r="D3" i="3"/>
  <c r="C4" i="3"/>
  <c r="C28" i="3"/>
  <c r="G13" i="3"/>
  <c r="C13" i="3"/>
  <c r="D50" i="3"/>
  <c r="D58" i="3"/>
  <c r="D57" i="3"/>
  <c r="D56" i="3"/>
  <c r="D55" i="3"/>
  <c r="D54" i="3"/>
  <c r="H13" i="3" l="1"/>
  <c r="I13" i="3" s="1"/>
  <c r="D45" i="3"/>
  <c r="D59" i="3"/>
  <c r="D61" i="3" l="1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AV36" i="2"/>
  <c r="AU36" i="2"/>
  <c r="AT36" i="2"/>
  <c r="AS36" i="2"/>
  <c r="AR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AV35" i="2"/>
  <c r="AU35" i="2"/>
  <c r="AT35" i="2"/>
  <c r="AS35" i="2"/>
  <c r="AR35" i="2"/>
  <c r="AQ35" i="2"/>
  <c r="AP35" i="2"/>
  <c r="AO35" i="2"/>
  <c r="AN35" i="2"/>
  <c r="AM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F34" i="2"/>
  <c r="AE34" i="2"/>
  <c r="AD34" i="2"/>
  <c r="AG34" i="2" s="1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A33" i="2"/>
  <c r="Z33" i="2"/>
  <c r="Y33" i="2"/>
  <c r="AB33" i="2" s="1"/>
  <c r="X33" i="2"/>
  <c r="W33" i="2"/>
  <c r="V33" i="2"/>
  <c r="U33" i="2"/>
  <c r="T33" i="2"/>
  <c r="S33" i="2"/>
  <c r="R33" i="2"/>
  <c r="Q33" i="2"/>
  <c r="P33" i="2"/>
  <c r="O33" i="2"/>
  <c r="N33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V22" i="2"/>
  <c r="U22" i="2"/>
  <c r="T22" i="2"/>
  <c r="W22" i="2" s="1"/>
  <c r="S22" i="2"/>
  <c r="R22" i="2"/>
  <c r="Q22" i="2"/>
  <c r="P22" i="2"/>
  <c r="O22" i="2"/>
  <c r="N22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V21" i="2"/>
  <c r="U21" i="2"/>
  <c r="T21" i="2"/>
  <c r="W21" i="2" s="1"/>
  <c r="S21" i="2"/>
  <c r="R21" i="2"/>
  <c r="Q21" i="2"/>
  <c r="P21" i="2"/>
  <c r="O21" i="2"/>
  <c r="N21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V20" i="2"/>
  <c r="W20" i="2" s="1"/>
  <c r="U20" i="2"/>
  <c r="T20" i="2"/>
  <c r="S20" i="2"/>
  <c r="R20" i="2"/>
  <c r="Q20" i="2"/>
  <c r="P20" i="2"/>
  <c r="O20" i="2"/>
  <c r="N20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V19" i="2"/>
  <c r="U19" i="2"/>
  <c r="T19" i="2"/>
  <c r="W19" i="2" s="1"/>
  <c r="S19" i="2"/>
  <c r="R19" i="2"/>
  <c r="Q19" i="2"/>
  <c r="P19" i="2"/>
  <c r="O19" i="2"/>
  <c r="N19" i="2"/>
  <c r="AV18" i="2"/>
  <c r="AU18" i="2"/>
  <c r="AT18" i="2"/>
  <c r="AS18" i="2"/>
  <c r="AR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V18" i="2"/>
  <c r="U18" i="2"/>
  <c r="T18" i="2"/>
  <c r="S18" i="2"/>
  <c r="R18" i="2"/>
  <c r="Q18" i="2"/>
  <c r="P18" i="2"/>
  <c r="O18" i="2"/>
  <c r="N18" i="2"/>
  <c r="A18" i="2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T17" i="2"/>
  <c r="AV17" i="2"/>
  <c r="AU17" i="2"/>
  <c r="AS17" i="2"/>
  <c r="AR17" i="2"/>
  <c r="AQ17" i="2"/>
  <c r="AP17" i="2"/>
  <c r="AO17" i="2"/>
  <c r="AN17" i="2"/>
  <c r="AM17" i="2"/>
  <c r="AL17" i="2"/>
  <c r="AK17" i="2"/>
  <c r="AJ17" i="2"/>
  <c r="AH17" i="2"/>
  <c r="AI17" i="2"/>
  <c r="AG17" i="2"/>
  <c r="AF17" i="2"/>
  <c r="AE17" i="2"/>
  <c r="AD17" i="2"/>
  <c r="AC17" i="2"/>
  <c r="AT14" i="2"/>
  <c r="AU14" i="2" s="1"/>
  <c r="AV14" i="2" s="1"/>
  <c r="AS14" i="2"/>
  <c r="AI14" i="2"/>
  <c r="AJ14" i="2" s="1"/>
  <c r="AK14" i="2" s="1"/>
  <c r="AL14" i="2" s="1"/>
  <c r="AD14" i="2"/>
  <c r="AE14" i="2" s="1"/>
  <c r="AF14" i="2" s="1"/>
  <c r="AG14" i="2" s="1"/>
  <c r="AO14" i="2"/>
  <c r="AP14" i="2" s="1"/>
  <c r="AQ14" i="2" s="1"/>
  <c r="AN14" i="2"/>
  <c r="AB17" i="2"/>
  <c r="AA17" i="2"/>
  <c r="Z17" i="2"/>
  <c r="Y17" i="2"/>
  <c r="X17" i="2"/>
  <c r="Z14" i="2"/>
  <c r="AA14" i="2" s="1"/>
  <c r="AB14" i="2" s="1"/>
  <c r="Y14" i="2"/>
  <c r="X38" i="2"/>
  <c r="S38" i="2"/>
  <c r="V17" i="2"/>
  <c r="U17" i="2"/>
  <c r="T17" i="2"/>
  <c r="S17" i="2"/>
  <c r="W14" i="2"/>
  <c r="V14" i="2"/>
  <c r="U14" i="2"/>
  <c r="T14" i="2"/>
  <c r="D37" i="2"/>
  <c r="E37" i="2"/>
  <c r="Q17" i="2"/>
  <c r="R17" i="2" s="1"/>
  <c r="P17" i="2"/>
  <c r="F17" i="2"/>
  <c r="D7" i="2"/>
  <c r="D8" i="2" s="1"/>
  <c r="D9" i="2" s="1"/>
  <c r="D10" i="2" s="1"/>
  <c r="D11" i="2" s="1"/>
  <c r="D12" i="2" s="1"/>
  <c r="O17" i="2"/>
  <c r="N17" i="2"/>
  <c r="W17" i="2" l="1"/>
  <c r="AQ18" i="2"/>
  <c r="F37" i="2"/>
  <c r="F38" i="2" s="1"/>
  <c r="AQ36" i="2"/>
  <c r="AL35" i="2"/>
  <c r="W18" i="2"/>
  <c r="AN37" i="2"/>
  <c r="F11" i="2" s="1"/>
  <c r="AF37" i="2"/>
  <c r="H9" i="2" s="1"/>
  <c r="AU37" i="2"/>
  <c r="H12" i="2" s="1"/>
  <c r="AI37" i="2"/>
  <c r="F10" i="2" s="1"/>
  <c r="AV37" i="2"/>
  <c r="I12" i="2" s="1"/>
  <c r="AJ37" i="2"/>
  <c r="G10" i="2" s="1"/>
  <c r="K10" i="2" s="1"/>
  <c r="G42" i="3" s="1"/>
  <c r="AS37" i="2"/>
  <c r="F12" i="2" s="1"/>
  <c r="AK37" i="2"/>
  <c r="H10" i="2" s="1"/>
  <c r="AD37" i="2"/>
  <c r="F9" i="2" s="1"/>
  <c r="AP37" i="2"/>
  <c r="H11" i="2" s="1"/>
  <c r="AG37" i="2"/>
  <c r="I9" i="2" s="1"/>
  <c r="AL37" i="2"/>
  <c r="I10" i="2" s="1"/>
  <c r="AH37" i="2"/>
  <c r="E10" i="2" s="1"/>
  <c r="J10" i="2" s="1"/>
  <c r="AT37" i="2"/>
  <c r="G12" i="2" s="1"/>
  <c r="K12" i="2" s="1"/>
  <c r="G44" i="3" s="1"/>
  <c r="Z37" i="2"/>
  <c r="G8" i="2" s="1"/>
  <c r="K8" i="2" s="1"/>
  <c r="G40" i="3" s="1"/>
  <c r="AA37" i="2"/>
  <c r="H8" i="2" s="1"/>
  <c r="AC37" i="2"/>
  <c r="E9" i="2" s="1"/>
  <c r="J9" i="2" s="1"/>
  <c r="AO37" i="2"/>
  <c r="G11" i="2" s="1"/>
  <c r="K11" i="2" s="1"/>
  <c r="G43" i="3" s="1"/>
  <c r="X37" i="2"/>
  <c r="E8" i="2" s="1"/>
  <c r="J8" i="2" s="1"/>
  <c r="AE37" i="2"/>
  <c r="G9" i="2" s="1"/>
  <c r="K9" i="2" s="1"/>
  <c r="G41" i="3" s="1"/>
  <c r="AM37" i="2"/>
  <c r="E11" i="2" s="1"/>
  <c r="J11" i="2" s="1"/>
  <c r="AR37" i="2"/>
  <c r="E12" i="2" s="1"/>
  <c r="AB37" i="2"/>
  <c r="I8" i="2" s="1"/>
  <c r="Y37" i="2"/>
  <c r="F8" i="2" s="1"/>
  <c r="Q37" i="2"/>
  <c r="H6" i="2" s="1"/>
  <c r="S37" i="2"/>
  <c r="E7" i="2" s="1"/>
  <c r="U37" i="2"/>
  <c r="G7" i="2" s="1"/>
  <c r="K7" i="2" s="1"/>
  <c r="G39" i="3" s="1"/>
  <c r="V37" i="2"/>
  <c r="H7" i="2" s="1"/>
  <c r="T37" i="2"/>
  <c r="F7" i="2" s="1"/>
  <c r="N37" i="2"/>
  <c r="E6" i="2" s="1"/>
  <c r="R37" i="2"/>
  <c r="I6" i="2" s="1"/>
  <c r="O37" i="2"/>
  <c r="F6" i="2" s="1"/>
  <c r="P37" i="2"/>
  <c r="G6" i="2" s="1"/>
  <c r="D42" i="1"/>
  <c r="C24" i="3" s="1"/>
  <c r="W37" i="2" l="1"/>
  <c r="I7" i="2" s="1"/>
  <c r="F13" i="2"/>
  <c r="J7" i="2"/>
  <c r="AQ37" i="2"/>
  <c r="I11" i="2" s="1"/>
  <c r="J6" i="2"/>
  <c r="E13" i="2"/>
  <c r="H13" i="2"/>
  <c r="G13" i="2"/>
  <c r="L12" i="2"/>
  <c r="J12" i="2"/>
  <c r="L9" i="2"/>
  <c r="L8" i="2"/>
  <c r="L10" i="2"/>
  <c r="L11" i="2"/>
  <c r="L7" i="2"/>
  <c r="L6" i="2"/>
  <c r="H38" i="3" s="1"/>
  <c r="K6" i="2"/>
  <c r="I13" i="2" l="1"/>
  <c r="K13" i="2"/>
  <c r="G38" i="3"/>
  <c r="G45" i="3" s="1"/>
  <c r="N10" i="2"/>
  <c r="H42" i="3"/>
  <c r="N12" i="2"/>
  <c r="H44" i="3"/>
  <c r="N8" i="2"/>
  <c r="H40" i="3"/>
  <c r="N7" i="2"/>
  <c r="H39" i="3"/>
  <c r="N9" i="2"/>
  <c r="H41" i="3"/>
  <c r="N11" i="2"/>
  <c r="H43" i="3"/>
  <c r="G47" i="3"/>
  <c r="H47" i="3" s="1"/>
  <c r="C21" i="3"/>
  <c r="D21" i="3" s="1"/>
  <c r="J13" i="2"/>
  <c r="F21" i="3"/>
  <c r="M39" i="1"/>
  <c r="L13" i="2"/>
  <c r="N6" i="2"/>
  <c r="L39" i="1" l="1"/>
  <c r="N39" i="1" s="1"/>
  <c r="H45" i="3"/>
  <c r="K45" i="3" s="1"/>
  <c r="G21" i="3"/>
  <c r="F43" i="1"/>
  <c r="E28" i="3" s="1"/>
  <c r="K30" i="3" l="1"/>
  <c r="D28" i="3"/>
  <c r="L15" i="1"/>
  <c r="G15" i="1"/>
  <c r="D13" i="3" s="1"/>
  <c r="K13" i="3" l="1"/>
  <c r="H35" i="1"/>
  <c r="F35" i="1"/>
  <c r="I35" i="1" l="1"/>
  <c r="J51" i="1"/>
  <c r="M51" i="1" s="1"/>
  <c r="L51" i="1" s="1"/>
  <c r="J50" i="1"/>
  <c r="M50" i="1" s="1"/>
  <c r="L50" i="1" s="1"/>
  <c r="J49" i="1"/>
  <c r="M49" i="1" s="1"/>
  <c r="L49" i="1" s="1"/>
  <c r="J48" i="1"/>
  <c r="M48" i="1" s="1"/>
  <c r="L48" i="1" s="1"/>
  <c r="J47" i="1"/>
  <c r="M47" i="1" s="1"/>
  <c r="L47" i="1" s="1"/>
  <c r="D52" i="1"/>
  <c r="C29" i="3" s="1"/>
  <c r="F51" i="1"/>
  <c r="F50" i="1"/>
  <c r="F49" i="1"/>
  <c r="F48" i="1"/>
  <c r="F47" i="1"/>
  <c r="O24" i="1"/>
  <c r="O23" i="1"/>
  <c r="O22" i="1"/>
  <c r="O21" i="1"/>
  <c r="O20" i="1"/>
  <c r="H41" i="1"/>
  <c r="I41" i="1" s="1"/>
  <c r="H40" i="1"/>
  <c r="I40" i="1" s="1"/>
  <c r="H39" i="1"/>
  <c r="I39" i="1" s="1"/>
  <c r="H38" i="1"/>
  <c r="I38" i="1" s="1"/>
  <c r="H37" i="1"/>
  <c r="H36" i="1"/>
  <c r="I36" i="1" s="1"/>
  <c r="F40" i="1"/>
  <c r="F39" i="1"/>
  <c r="F38" i="1"/>
  <c r="F37" i="1"/>
  <c r="F36" i="1"/>
  <c r="J24" i="1"/>
  <c r="M24" i="1" s="1"/>
  <c r="L24" i="1" s="1"/>
  <c r="J23" i="1"/>
  <c r="M23" i="1" s="1"/>
  <c r="L23" i="1" s="1"/>
  <c r="J22" i="1"/>
  <c r="M22" i="1" s="1"/>
  <c r="L22" i="1" s="1"/>
  <c r="J21" i="1"/>
  <c r="M21" i="1" s="1"/>
  <c r="L21" i="1" s="1"/>
  <c r="E55" i="3" s="1"/>
  <c r="J20" i="1"/>
  <c r="M20" i="1" s="1"/>
  <c r="L20" i="1" s="1"/>
  <c r="D25" i="1"/>
  <c r="F24" i="1"/>
  <c r="F23" i="1"/>
  <c r="F22" i="1"/>
  <c r="F21" i="1"/>
  <c r="F20" i="1"/>
  <c r="L13" i="1"/>
  <c r="L12" i="1"/>
  <c r="L11" i="1"/>
  <c r="L10" i="1"/>
  <c r="L9" i="1"/>
  <c r="L8" i="1"/>
  <c r="L7" i="1"/>
  <c r="I8" i="1"/>
  <c r="I13" i="1"/>
  <c r="I12" i="1"/>
  <c r="I11" i="1"/>
  <c r="I10" i="1"/>
  <c r="I9" i="1"/>
  <c r="I7" i="1"/>
  <c r="I31" i="1"/>
  <c r="C8" i="3"/>
  <c r="G13" i="1"/>
  <c r="G12" i="1"/>
  <c r="G11" i="1"/>
  <c r="G10" i="1"/>
  <c r="G9" i="1"/>
  <c r="G8" i="1"/>
  <c r="G7" i="1"/>
  <c r="E39" i="3" l="1"/>
  <c r="I14" i="1"/>
  <c r="D11" i="3" s="1"/>
  <c r="C14" i="3"/>
  <c r="C16" i="3" s="1"/>
  <c r="C33" i="3" s="1"/>
  <c r="E40" i="3"/>
  <c r="E54" i="3"/>
  <c r="E58" i="3"/>
  <c r="J13" i="1"/>
  <c r="E44" i="3"/>
  <c r="J10" i="1"/>
  <c r="E41" i="3"/>
  <c r="E56" i="3"/>
  <c r="C30" i="3"/>
  <c r="J11" i="1"/>
  <c r="E42" i="3"/>
  <c r="E57" i="3"/>
  <c r="J7" i="1"/>
  <c r="E38" i="3"/>
  <c r="J12" i="1"/>
  <c r="E43" i="3"/>
  <c r="F42" i="1"/>
  <c r="M38" i="1" s="1"/>
  <c r="H42" i="1"/>
  <c r="F24" i="3" s="1"/>
  <c r="D58" i="1"/>
  <c r="D31" i="1"/>
  <c r="D57" i="1" s="1"/>
  <c r="L14" i="1"/>
  <c r="H8" i="3" s="1"/>
  <c r="J9" i="1"/>
  <c r="F25" i="1"/>
  <c r="D14" i="3" s="1"/>
  <c r="G14" i="1"/>
  <c r="I37" i="1"/>
  <c r="J8" i="1"/>
  <c r="L25" i="1"/>
  <c r="I27" i="1" s="1"/>
  <c r="J54" i="1"/>
  <c r="O25" i="1"/>
  <c r="N25" i="1" s="1"/>
  <c r="F52" i="1"/>
  <c r="E29" i="3" s="1"/>
  <c r="K29" i="3" s="1"/>
  <c r="J27" i="1"/>
  <c r="L52" i="1"/>
  <c r="I54" i="1" s="1"/>
  <c r="G8" i="3" l="1"/>
  <c r="G11" i="3"/>
  <c r="G14" i="3"/>
  <c r="H14" i="3" s="1"/>
  <c r="K14" i="3"/>
  <c r="E59" i="3"/>
  <c r="E33" i="3"/>
  <c r="D29" i="3"/>
  <c r="D8" i="3"/>
  <c r="G16" i="1"/>
  <c r="K16" i="1" s="1"/>
  <c r="E45" i="3"/>
  <c r="D48" i="3" s="1"/>
  <c r="H14" i="1"/>
  <c r="L37" i="1"/>
  <c r="G42" i="1"/>
  <c r="L38" i="1"/>
  <c r="N38" i="1" s="1"/>
  <c r="M28" i="1"/>
  <c r="E42" i="1"/>
  <c r="D24" i="3" s="1"/>
  <c r="E24" i="3" s="1"/>
  <c r="E58" i="1"/>
  <c r="E25" i="1"/>
  <c r="G28" i="1"/>
  <c r="I42" i="1"/>
  <c r="D59" i="1"/>
  <c r="K58" i="1"/>
  <c r="J14" i="1"/>
  <c r="K54" i="1"/>
  <c r="J58" i="1"/>
  <c r="J28" i="1"/>
  <c r="E52" i="1"/>
  <c r="G16" i="3" l="1"/>
  <c r="H16" i="3"/>
  <c r="E14" i="3" s="1"/>
  <c r="F14" i="3" s="1"/>
  <c r="I14" i="3" s="1"/>
  <c r="G31" i="1"/>
  <c r="E30" i="3"/>
  <c r="D30" i="3" s="1"/>
  <c r="K24" i="3"/>
  <c r="D16" i="3"/>
  <c r="K8" i="3"/>
  <c r="E11" i="3"/>
  <c r="M37" i="1"/>
  <c r="M40" i="1" s="1"/>
  <c r="G24" i="3"/>
  <c r="E13" i="3"/>
  <c r="F13" i="3" s="1"/>
  <c r="M3" i="1"/>
  <c r="L40" i="1"/>
  <c r="L58" i="1"/>
  <c r="H33" i="3" l="1"/>
  <c r="G33" i="3" s="1"/>
  <c r="E8" i="3"/>
  <c r="F8" i="3" s="1"/>
  <c r="I8" i="3" s="1"/>
  <c r="L13" i="3"/>
  <c r="K16" i="3"/>
  <c r="N37" i="1"/>
  <c r="L14" i="3"/>
  <c r="F31" i="1"/>
  <c r="M30" i="1"/>
  <c r="N40" i="1"/>
  <c r="J31" i="1"/>
  <c r="E57" i="1"/>
  <c r="F16" i="3" l="1"/>
  <c r="I16" i="3" s="1"/>
  <c r="L8" i="3"/>
  <c r="E16" i="3"/>
  <c r="L16" i="3" l="1"/>
</calcChain>
</file>

<file path=xl/sharedStrings.xml><?xml version="1.0" encoding="utf-8"?>
<sst xmlns="http://schemas.openxmlformats.org/spreadsheetml/2006/main" count="387" uniqueCount="173">
  <si>
    <t>Owned Land Grazing and Raised Feed Land Use</t>
  </si>
  <si>
    <t>Name of Ranch</t>
  </si>
  <si>
    <t>Fiscal Year</t>
  </si>
  <si>
    <t>Owned Grazing Acres and Lease Equivalent</t>
  </si>
  <si>
    <t>Lease</t>
  </si>
  <si>
    <t>Total Acres</t>
  </si>
  <si>
    <t>Base for Lease</t>
  </si>
  <si>
    <t xml:space="preserve">  Equivalent</t>
  </si>
  <si>
    <t>Investment</t>
  </si>
  <si>
    <t>Type of Pasture or Crop</t>
  </si>
  <si>
    <t>Grazeable</t>
  </si>
  <si>
    <t>$/Acre*</t>
  </si>
  <si>
    <t>Total*</t>
  </si>
  <si>
    <t>Ac/AU</t>
  </si>
  <si>
    <t>Total AU</t>
  </si>
  <si>
    <t>$/AU</t>
  </si>
  <si>
    <t>$/Acre</t>
  </si>
  <si>
    <t>Market Val.</t>
  </si>
  <si>
    <t>(a) Native Unimproved (Rangeland)</t>
  </si>
  <si>
    <t>(b) Native Improved</t>
  </si>
  <si>
    <t>(c) Improved Perennial</t>
  </si>
  <si>
    <t>(e) Woodland (Grazeable Forestland)</t>
  </si>
  <si>
    <t>(f)  Crop Aftermath</t>
  </si>
  <si>
    <t>(g) Totals</t>
  </si>
  <si>
    <t>Total</t>
  </si>
  <si>
    <t>Net lease Equivalent</t>
  </si>
  <si>
    <t>Raised Feed Acres and Lease Equivalent</t>
  </si>
  <si>
    <t>Production</t>
  </si>
  <si>
    <t>Pounds</t>
  </si>
  <si>
    <t>Units</t>
  </si>
  <si>
    <t>Market</t>
  </si>
  <si>
    <t xml:space="preserve"> Production</t>
  </si>
  <si>
    <t>Type of Feed Raised</t>
  </si>
  <si>
    <t xml:space="preserve">  Equivalent*</t>
  </si>
  <si>
    <t>Per Acre</t>
  </si>
  <si>
    <t>Unit</t>
  </si>
  <si>
    <t>Per Unit</t>
  </si>
  <si>
    <t>Value $/Ton</t>
  </si>
  <si>
    <t>Tons</t>
  </si>
  <si>
    <t xml:space="preserve">Lbs. </t>
  </si>
  <si>
    <t>Roll</t>
  </si>
  <si>
    <t>(e) Crop Aftermath</t>
  </si>
  <si>
    <t>(f) Totals</t>
  </si>
  <si>
    <t xml:space="preserve">     Market Value of Raised Feed</t>
  </si>
  <si>
    <t>Market Value</t>
  </si>
  <si>
    <t>$/Ton</t>
  </si>
  <si>
    <t>Net Lease</t>
  </si>
  <si>
    <t>Owned land</t>
  </si>
  <si>
    <t>Total  Land and Lease Equivalent</t>
  </si>
  <si>
    <t>Leased Land and Cost</t>
  </si>
  <si>
    <t xml:space="preserve">Total </t>
  </si>
  <si>
    <t xml:space="preserve">Lease </t>
  </si>
  <si>
    <t xml:space="preserve"> Acres</t>
  </si>
  <si>
    <t>Cost</t>
  </si>
  <si>
    <t>Payment</t>
  </si>
  <si>
    <t>Net Lease***</t>
  </si>
  <si>
    <t>Market Value of Raised Feed</t>
  </si>
  <si>
    <t>Mrk. Value</t>
  </si>
  <si>
    <t>*Lease equivalent is the annual rate that could be received if the owned grazing land were leased.</t>
  </si>
  <si>
    <t xml:space="preserve">Opportunity cost for owned raised feed land is accounted for in the market valuation of raised feed </t>
  </si>
  <si>
    <t>____________________________________________________________________________________________________________________________________________________________________________________________________________</t>
  </si>
  <si>
    <t xml:space="preserve"> Owned Land</t>
  </si>
  <si>
    <t xml:space="preserve">                Description Notes:</t>
  </si>
  <si>
    <t>Crop Land - Harvest for Sale</t>
  </si>
  <si>
    <t>Name</t>
  </si>
  <si>
    <t>(d) Annual Forage Crop</t>
  </si>
  <si>
    <t xml:space="preserve">(d 1.)Annual Forage </t>
  </si>
  <si>
    <t xml:space="preserve">(d 2.) Annual Forage </t>
  </si>
  <si>
    <t>AUM's</t>
  </si>
  <si>
    <t>Mark. Val.</t>
  </si>
  <si>
    <t>Total  leased Land and Payment</t>
  </si>
  <si>
    <t>Total  Owned Land &amp; Equivalent</t>
  </si>
  <si>
    <t>Cost/AU</t>
  </si>
  <si>
    <t>Total Ac.</t>
  </si>
  <si>
    <t>Total Cost</t>
  </si>
  <si>
    <t>Check</t>
  </si>
  <si>
    <t>Lease Rate</t>
  </si>
  <si>
    <t>Raised Feed Acres and Lease Payments</t>
  </si>
  <si>
    <t>Owned</t>
  </si>
  <si>
    <t>Lease or Lease Equivalent</t>
  </si>
  <si>
    <t>Total AU of Grazing and Lease Summary</t>
  </si>
  <si>
    <t>Cash Leased</t>
  </si>
  <si>
    <t>AUM Leases for Grazing Land</t>
  </si>
  <si>
    <t>Description of Lease</t>
  </si>
  <si>
    <t>Cost/AUM</t>
  </si>
  <si>
    <t xml:space="preserve">% Used By </t>
  </si>
  <si>
    <t xml:space="preserve"> Cow-Calf</t>
  </si>
  <si>
    <t>Type Code</t>
  </si>
  <si>
    <t>AUM</t>
  </si>
  <si>
    <t>Pasture</t>
  </si>
  <si>
    <t xml:space="preserve">Cow-calf </t>
  </si>
  <si>
    <t>(e) Woodland (Grazeable Forest land)</t>
  </si>
  <si>
    <t>Code</t>
  </si>
  <si>
    <t xml:space="preserve">  Leased</t>
  </si>
  <si>
    <t xml:space="preserve">AUM's </t>
  </si>
  <si>
    <t>Total AUM's</t>
  </si>
  <si>
    <t>Cow-Calf</t>
  </si>
  <si>
    <t>Other</t>
  </si>
  <si>
    <t>Cattle</t>
  </si>
  <si>
    <t>Cattle Cost</t>
  </si>
  <si>
    <t>Summary By Type of Pasture Lease</t>
  </si>
  <si>
    <t>Totals</t>
  </si>
  <si>
    <t>Cows</t>
  </si>
  <si>
    <t>Others</t>
  </si>
  <si>
    <t>AU's</t>
  </si>
  <si>
    <t>AUM Laase</t>
  </si>
  <si>
    <t>See AUM Lease sheet</t>
  </si>
  <si>
    <t>Ranch Name</t>
  </si>
  <si>
    <t xml:space="preserve">Net Lease </t>
  </si>
  <si>
    <t xml:space="preserve">   Land</t>
  </si>
  <si>
    <t>Total Owned Land &amp; Lease Equivalent</t>
  </si>
  <si>
    <t>Property</t>
  </si>
  <si>
    <t>Economic</t>
  </si>
  <si>
    <t xml:space="preserve">Market </t>
  </si>
  <si>
    <t xml:space="preserve">         Acres</t>
  </si>
  <si>
    <t xml:space="preserve"> Equivalent</t>
  </si>
  <si>
    <t>Tax*</t>
  </si>
  <si>
    <t>Value/Acre</t>
  </si>
  <si>
    <t>Value</t>
  </si>
  <si>
    <t>Owned Grazing Land</t>
  </si>
  <si>
    <t xml:space="preserve">Lease  </t>
  </si>
  <si>
    <t xml:space="preserve">    AU</t>
  </si>
  <si>
    <t>Value/AU</t>
  </si>
  <si>
    <t>Raised Feed Land</t>
  </si>
  <si>
    <t>Total Owned Land</t>
  </si>
  <si>
    <t>Property Tax Reported in Cash + Accrual Adjustment</t>
  </si>
  <si>
    <t>Total AUM</t>
  </si>
  <si>
    <t xml:space="preserve">        AU</t>
  </si>
  <si>
    <t>AUM Cash Leases</t>
  </si>
  <si>
    <t>Leased Grazing Land</t>
  </si>
  <si>
    <t>Other Leased Land</t>
  </si>
  <si>
    <t>Ranch Description - Land Use, Production and Valuations</t>
  </si>
  <si>
    <t>Lease $/Ac.</t>
  </si>
  <si>
    <t xml:space="preserve"> Equiv./AU</t>
  </si>
  <si>
    <t>% of Value</t>
  </si>
  <si>
    <t xml:space="preserve">% of </t>
  </si>
  <si>
    <t xml:space="preserve"> Value</t>
  </si>
  <si>
    <t xml:space="preserve">Cash </t>
  </si>
  <si>
    <t xml:space="preserve">Total Lease </t>
  </si>
  <si>
    <t xml:space="preserve">Crop Land - to Harvest </t>
  </si>
  <si>
    <t xml:space="preserve">   Total AU for Grazing</t>
  </si>
  <si>
    <t xml:space="preserve"> AU's  of Grazing Use</t>
  </si>
  <si>
    <t xml:space="preserve">Combine Owned and Leased Land </t>
  </si>
  <si>
    <t>Raised Feed Acres and Lease Land</t>
  </si>
  <si>
    <t>Total Land Owned and Leased</t>
  </si>
  <si>
    <t xml:space="preserve">      Total AU</t>
  </si>
  <si>
    <t>Crop Land - Harvested Crops for Sale</t>
  </si>
  <si>
    <t xml:space="preserve">Production </t>
  </si>
  <si>
    <t>Leased</t>
  </si>
  <si>
    <t>Leased AU</t>
  </si>
  <si>
    <t>Retained</t>
  </si>
  <si>
    <t xml:space="preserve">     Lease costs are reported in the cash expense data.</t>
  </si>
  <si>
    <t xml:space="preserve">   Gross</t>
  </si>
  <si>
    <t xml:space="preserve">    Net</t>
  </si>
  <si>
    <t>Lease Equivalent</t>
  </si>
  <si>
    <t>Property Tax</t>
  </si>
  <si>
    <t>This tax will be checked by cash and accrual tax from rancg financial data.</t>
  </si>
  <si>
    <t>Lessor property tax incurred by the landowner if land is leased</t>
  </si>
  <si>
    <t>Cash</t>
  </si>
  <si>
    <t>Total Cash Lease Land</t>
  </si>
  <si>
    <t xml:space="preserve">    Lease Rate $/Acre</t>
  </si>
  <si>
    <t xml:space="preserve">       Lease Rate $/Acre</t>
  </si>
  <si>
    <t>Opportunity cost owned grazing land (net lease equivalent) is the total lease equivalence minus property tax cost.</t>
  </si>
  <si>
    <t>Cash lease</t>
  </si>
  <si>
    <t>Example</t>
  </si>
  <si>
    <t>Total Leased AUM</t>
  </si>
  <si>
    <t xml:space="preserve">          AUM</t>
  </si>
  <si>
    <t xml:space="preserve">         Check</t>
  </si>
  <si>
    <t xml:space="preserve">                AU</t>
  </si>
  <si>
    <t xml:space="preserve">   AUM Cash Leases</t>
  </si>
  <si>
    <t>Lease  Equiv.</t>
  </si>
  <si>
    <t xml:space="preserve">Total of All Land &amp; AU </t>
  </si>
  <si>
    <r>
      <t>**</t>
    </r>
    <r>
      <rPr>
        <sz val="12"/>
        <rFont val="Arial"/>
        <family val="2"/>
      </rPr>
      <t xml:space="preserve"> For calculating costs purpose the property tax is subracted from the cash lease to net the cash the owner would receive. This is an econnomic cost. for calculation TUC.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</si>
</sst>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#,##0.0_);[Red]\(#,##0.0\)"/>
    <numFmt numFmtId="166" formatCode="&quot;$&quot;#,##0"/>
    <numFmt numFmtId="167" formatCode="0.0"/>
    <numFmt numFmtId="168" formatCode="#,##0.0"/>
    <numFmt numFmtId="169" formatCode="_(* #,##0_);_(* \(#,##0\);_(* &quot;-&quot;??_);_(@_)"/>
    <numFmt numFmtId="170" formatCode="&quot;$&quot;#,##0.00"/>
    <numFmt numFmtId="171" formatCode="0.0%"/>
  </numFmts>
  <fonts count="2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rgb="FF0000FF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rgb="FF0070C0"/>
      <name val="Arial"/>
      <family val="2"/>
    </font>
    <font>
      <b/>
      <sz val="12"/>
      <color rgb="FFC00000"/>
      <name val="Arial"/>
      <family val="2"/>
    </font>
    <font>
      <vertAlign val="superscript"/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39"/>
      <name val="Arial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sz val="12"/>
      <color indexed="8"/>
      <name val="Arial"/>
      <family val="2"/>
    </font>
    <font>
      <b/>
      <sz val="12"/>
      <color indexed="39"/>
      <name val="Arial"/>
      <family val="2"/>
    </font>
    <font>
      <sz val="11"/>
      <color indexed="39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2"/>
      <color rgb="FF0033CC"/>
      <name val="Arial"/>
      <family val="2"/>
    </font>
    <font>
      <b/>
      <sz val="12"/>
      <color rgb="FF0033CC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5">
    <xf numFmtId="0" fontId="0" fillId="0" borderId="0" xfId="0"/>
    <xf numFmtId="0" fontId="2" fillId="0" borderId="0" xfId="1"/>
    <xf numFmtId="0" fontId="2" fillId="0" borderId="0" xfId="1" applyAlignment="1">
      <alignment horizontal="center"/>
    </xf>
    <xf numFmtId="0" fontId="3" fillId="0" borderId="0" xfId="1" applyFont="1"/>
    <xf numFmtId="0" fontId="6" fillId="0" borderId="0" xfId="1" applyFont="1"/>
    <xf numFmtId="0" fontId="4" fillId="0" borderId="0" xfId="1" applyFont="1"/>
    <xf numFmtId="0" fontId="6" fillId="0" borderId="0" xfId="1" applyFont="1" applyAlignment="1">
      <alignment horizontal="center"/>
    </xf>
    <xf numFmtId="1" fontId="6" fillId="0" borderId="0" xfId="1" applyNumberFormat="1" applyFont="1"/>
    <xf numFmtId="1" fontId="4" fillId="0" borderId="0" xfId="1" applyNumberFormat="1" applyFont="1"/>
    <xf numFmtId="169" fontId="6" fillId="0" borderId="0" xfId="2" applyNumberFormat="1" applyFont="1"/>
    <xf numFmtId="0" fontId="4" fillId="0" borderId="0" xfId="1" applyFont="1" applyAlignment="1">
      <alignment horizontal="center"/>
    </xf>
    <xf numFmtId="166" fontId="4" fillId="0" borderId="0" xfId="1" applyNumberFormat="1" applyFont="1"/>
    <xf numFmtId="166" fontId="6" fillId="0" borderId="0" xfId="1" applyNumberFormat="1" applyFont="1"/>
    <xf numFmtId="170" fontId="4" fillId="0" borderId="0" xfId="1" applyNumberFormat="1" applyFont="1"/>
    <xf numFmtId="6" fontId="6" fillId="0" borderId="0" xfId="1" applyNumberFormat="1" applyFont="1"/>
    <xf numFmtId="6" fontId="4" fillId="0" borderId="0" xfId="1" applyNumberFormat="1" applyFont="1"/>
    <xf numFmtId="0" fontId="4" fillId="0" borderId="0" xfId="1" applyFont="1" applyAlignment="1">
      <alignment horizontal="right"/>
    </xf>
    <xf numFmtId="3" fontId="4" fillId="0" borderId="0" xfId="1" applyNumberFormat="1" applyFont="1"/>
    <xf numFmtId="0" fontId="12" fillId="0" borderId="0" xfId="14" applyFont="1" applyAlignment="1">
      <alignment horizontal="center" wrapText="1"/>
    </xf>
    <xf numFmtId="0" fontId="3" fillId="0" borderId="0" xfId="14"/>
    <xf numFmtId="0" fontId="11" fillId="0" borderId="0" xfId="14" applyFont="1"/>
    <xf numFmtId="164" fontId="13" fillId="0" borderId="2" xfId="2" applyNumberFormat="1" applyFont="1" applyBorder="1" applyProtection="1">
      <protection locked="0"/>
    </xf>
    <xf numFmtId="0" fontId="4" fillId="0" borderId="0" xfId="4" applyFont="1" applyBorder="1" applyAlignment="1" applyProtection="1">
      <alignment horizontal="left"/>
    </xf>
    <xf numFmtId="0" fontId="16" fillId="0" borderId="0" xfId="14" applyFont="1"/>
    <xf numFmtId="0" fontId="12" fillId="0" borderId="0" xfId="14" applyFont="1"/>
    <xf numFmtId="0" fontId="16" fillId="0" borderId="0" xfId="14" applyFont="1" applyAlignment="1">
      <alignment horizontal="center"/>
    </xf>
    <xf numFmtId="0" fontId="6" fillId="0" borderId="0" xfId="14" applyFont="1" applyAlignment="1">
      <alignment horizontal="center"/>
    </xf>
    <xf numFmtId="0" fontId="11" fillId="0" borderId="0" xfId="14" applyFont="1" applyBorder="1" applyAlignment="1">
      <alignment horizontal="center"/>
    </xf>
    <xf numFmtId="0" fontId="16" fillId="0" borderId="3" xfId="14" applyFont="1" applyBorder="1"/>
    <xf numFmtId="0" fontId="16" fillId="0" borderId="3" xfId="14" applyFont="1" applyBorder="1" applyAlignment="1">
      <alignment horizontal="center"/>
    </xf>
    <xf numFmtId="38" fontId="13" fillId="0" borderId="6" xfId="14" applyNumberFormat="1" applyFont="1" applyBorder="1" applyProtection="1">
      <protection locked="0"/>
    </xf>
    <xf numFmtId="38" fontId="13" fillId="0" borderId="2" xfId="14" applyNumberFormat="1" applyFont="1" applyBorder="1" applyProtection="1">
      <protection locked="0"/>
    </xf>
    <xf numFmtId="8" fontId="13" fillId="0" borderId="2" xfId="14" applyNumberFormat="1" applyFont="1" applyBorder="1" applyProtection="1">
      <protection locked="0"/>
    </xf>
    <xf numFmtId="165" fontId="13" fillId="0" borderId="2" xfId="14" applyNumberFormat="1" applyFont="1" applyBorder="1" applyProtection="1">
      <protection locked="0"/>
    </xf>
    <xf numFmtId="38" fontId="4" fillId="0" borderId="4" xfId="14" applyNumberFormat="1" applyFont="1" applyBorder="1"/>
    <xf numFmtId="166" fontId="4" fillId="0" borderId="4" xfId="14" applyNumberFormat="1" applyFont="1" applyBorder="1"/>
    <xf numFmtId="0" fontId="12" fillId="0" borderId="0" xfId="14" applyFont="1" applyAlignment="1">
      <alignment horizontal="center"/>
    </xf>
    <xf numFmtId="167" fontId="4" fillId="0" borderId="0" xfId="1" applyNumberFormat="1" applyFont="1"/>
    <xf numFmtId="38" fontId="6" fillId="0" borderId="0" xfId="14" applyNumberFormat="1" applyFont="1" applyBorder="1"/>
    <xf numFmtId="38" fontId="13" fillId="0" borderId="0" xfId="14" applyNumberFormat="1" applyFont="1" applyBorder="1"/>
    <xf numFmtId="168" fontId="16" fillId="0" borderId="0" xfId="14" applyNumberFormat="1" applyFont="1" applyBorder="1"/>
    <xf numFmtId="6" fontId="6" fillId="0" borderId="0" xfId="14" applyNumberFormat="1" applyFont="1" applyBorder="1"/>
    <xf numFmtId="0" fontId="6" fillId="0" borderId="0" xfId="14" applyFont="1"/>
    <xf numFmtId="0" fontId="6" fillId="0" borderId="0" xfId="14" applyFont="1" applyFill="1" applyAlignment="1">
      <alignment horizontal="center"/>
    </xf>
    <xf numFmtId="0" fontId="8" fillId="0" borderId="0" xfId="14" applyFont="1" applyBorder="1" applyAlignment="1" applyProtection="1">
      <alignment horizontal="center"/>
      <protection locked="0"/>
    </xf>
    <xf numFmtId="38" fontId="13" fillId="0" borderId="5" xfId="14" applyNumberFormat="1" applyFont="1" applyBorder="1" applyProtection="1">
      <protection locked="0"/>
    </xf>
    <xf numFmtId="38" fontId="13" fillId="0" borderId="7" xfId="14" applyNumberFormat="1" applyFont="1" applyBorder="1" applyProtection="1">
      <protection locked="0"/>
    </xf>
    <xf numFmtId="0" fontId="5" fillId="0" borderId="0" xfId="14" applyFont="1" applyBorder="1" applyAlignment="1" applyProtection="1">
      <alignment horizontal="center"/>
      <protection locked="0"/>
    </xf>
    <xf numFmtId="38" fontId="5" fillId="0" borderId="7" xfId="14" applyNumberFormat="1" applyFont="1" applyBorder="1" applyProtection="1">
      <protection locked="0"/>
    </xf>
    <xf numFmtId="38" fontId="13" fillId="0" borderId="8" xfId="14" applyNumberFormat="1" applyFont="1" applyBorder="1" applyProtection="1">
      <protection locked="0"/>
    </xf>
    <xf numFmtId="168" fontId="12" fillId="0" borderId="0" xfId="14" applyNumberFormat="1" applyFont="1" applyBorder="1"/>
    <xf numFmtId="0" fontId="12" fillId="0" borderId="0" xfId="14" applyFont="1" applyBorder="1" applyAlignment="1">
      <alignment horizontal="center"/>
    </xf>
    <xf numFmtId="0" fontId="4" fillId="0" borderId="0" xfId="14" applyFont="1"/>
    <xf numFmtId="4" fontId="12" fillId="0" borderId="0" xfId="14" applyNumberFormat="1" applyFont="1"/>
    <xf numFmtId="170" fontId="13" fillId="0" borderId="2" xfId="14" applyNumberFormat="1" applyFont="1" applyBorder="1" applyProtection="1">
      <protection locked="0"/>
    </xf>
    <xf numFmtId="0" fontId="14" fillId="0" borderId="0" xfId="14" applyFont="1"/>
    <xf numFmtId="0" fontId="7" fillId="0" borderId="0" xfId="14" applyFont="1"/>
    <xf numFmtId="0" fontId="4" fillId="0" borderId="0" xfId="4" applyFont="1" applyAlignment="1">
      <alignment horizontal="center"/>
    </xf>
    <xf numFmtId="0" fontId="16" fillId="0" borderId="0" xfId="14" applyFont="1" applyFill="1" applyAlignment="1">
      <alignment horizontal="center"/>
    </xf>
    <xf numFmtId="3" fontId="6" fillId="0" borderId="0" xfId="1" applyNumberFormat="1" applyFont="1"/>
    <xf numFmtId="0" fontId="10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6" fontId="13" fillId="0" borderId="2" xfId="14" applyNumberFormat="1" applyFont="1" applyBorder="1" applyProtection="1">
      <protection locked="0"/>
    </xf>
    <xf numFmtId="6" fontId="4" fillId="0" borderId="0" xfId="14" applyNumberFormat="1" applyFont="1" applyBorder="1"/>
    <xf numFmtId="38" fontId="4" fillId="0" borderId="0" xfId="14" applyNumberFormat="1" applyFont="1" applyBorder="1"/>
    <xf numFmtId="166" fontId="4" fillId="0" borderId="0" xfId="14" applyNumberFormat="1" applyFont="1" applyBorder="1"/>
    <xf numFmtId="0" fontId="4" fillId="0" borderId="0" xfId="1" applyFont="1" applyAlignment="1">
      <alignment vertical="center"/>
    </xf>
    <xf numFmtId="1" fontId="4" fillId="0" borderId="0" xfId="14" applyNumberFormat="1" applyFont="1"/>
    <xf numFmtId="6" fontId="4" fillId="0" borderId="0" xfId="14" applyNumberFormat="1" applyFont="1"/>
    <xf numFmtId="6" fontId="4" fillId="0" borderId="0" xfId="1" applyNumberFormat="1" applyFont="1" applyBorder="1"/>
    <xf numFmtId="167" fontId="9" fillId="0" borderId="0" xfId="1" applyNumberFormat="1" applyFont="1"/>
    <xf numFmtId="6" fontId="7" fillId="0" borderId="0" xfId="1" applyNumberFormat="1" applyFont="1"/>
    <xf numFmtId="0" fontId="12" fillId="0" borderId="0" xfId="14" applyFont="1" applyAlignment="1">
      <alignment horizontal="center"/>
    </xf>
    <xf numFmtId="167" fontId="6" fillId="0" borderId="0" xfId="14" applyNumberFormat="1" applyFont="1" applyBorder="1"/>
    <xf numFmtId="165" fontId="4" fillId="0" borderId="4" xfId="14" applyNumberFormat="1" applyFont="1" applyBorder="1"/>
    <xf numFmtId="0" fontId="15" fillId="0" borderId="0" xfId="0" applyFont="1" applyAlignment="1">
      <alignment horizontal="right"/>
    </xf>
    <xf numFmtId="0" fontId="12" fillId="0" borderId="3" xfId="14" applyFont="1" applyBorder="1" applyAlignment="1">
      <alignment horizontal="center"/>
    </xf>
    <xf numFmtId="0" fontId="12" fillId="0" borderId="0" xfId="14" applyFont="1" applyFill="1" applyAlignment="1">
      <alignment horizontal="center"/>
    </xf>
    <xf numFmtId="6" fontId="6" fillId="0" borderId="0" xfId="8" applyNumberFormat="1" applyFont="1"/>
    <xf numFmtId="166" fontId="16" fillId="0" borderId="0" xfId="14" applyNumberFormat="1" applyFont="1" applyBorder="1"/>
    <xf numFmtId="166" fontId="16" fillId="0" borderId="0" xfId="14" applyNumberFormat="1" applyFont="1" applyBorder="1"/>
    <xf numFmtId="6" fontId="4" fillId="0" borderId="0" xfId="14" applyNumberFormat="1" applyFont="1"/>
    <xf numFmtId="0" fontId="16" fillId="0" borderId="0" xfId="14" applyFont="1"/>
    <xf numFmtId="38" fontId="13" fillId="0" borderId="0" xfId="14" applyNumberFormat="1" applyFont="1" applyBorder="1"/>
    <xf numFmtId="38" fontId="4" fillId="0" borderId="0" xfId="14" applyNumberFormat="1" applyFont="1" applyBorder="1"/>
    <xf numFmtId="0" fontId="12" fillId="0" borderId="0" xfId="14" applyFont="1"/>
    <xf numFmtId="3" fontId="12" fillId="0" borderId="0" xfId="14" applyNumberFormat="1" applyFont="1"/>
    <xf numFmtId="8" fontId="4" fillId="0" borderId="0" xfId="14" applyNumberFormat="1" applyFont="1"/>
    <xf numFmtId="6" fontId="12" fillId="0" borderId="0" xfId="14" applyNumberFormat="1" applyFont="1"/>
    <xf numFmtId="0" fontId="16" fillId="0" borderId="0" xfId="14" applyFont="1"/>
    <xf numFmtId="0" fontId="12" fillId="0" borderId="0" xfId="14" applyFont="1"/>
    <xf numFmtId="3" fontId="12" fillId="0" borderId="0" xfId="14" applyNumberFormat="1" applyFont="1" applyBorder="1"/>
    <xf numFmtId="166" fontId="16" fillId="0" borderId="0" xfId="14" applyNumberFormat="1" applyFont="1" applyBorder="1"/>
    <xf numFmtId="6" fontId="4" fillId="0" borderId="0" xfId="14" applyNumberFormat="1" applyFont="1"/>
    <xf numFmtId="166" fontId="7" fillId="0" borderId="0" xfId="1" applyNumberFormat="1" applyFont="1" applyAlignment="1">
      <alignment horizontal="right"/>
    </xf>
    <xf numFmtId="8" fontId="18" fillId="0" borderId="2" xfId="14" applyNumberFormat="1" applyFont="1" applyBorder="1" applyProtection="1">
      <protection locked="0"/>
    </xf>
    <xf numFmtId="0" fontId="19" fillId="0" borderId="0" xfId="14" applyFont="1"/>
    <xf numFmtId="38" fontId="4" fillId="0" borderId="0" xfId="14" applyNumberFormat="1" applyFont="1"/>
    <xf numFmtId="165" fontId="4" fillId="0" borderId="0" xfId="14" applyNumberFormat="1" applyFont="1" applyBorder="1"/>
    <xf numFmtId="0" fontId="16" fillId="0" borderId="0" xfId="14" applyFont="1" applyAlignment="1"/>
    <xf numFmtId="6" fontId="4" fillId="0" borderId="0" xfId="8" applyNumberFormat="1" applyFont="1"/>
    <xf numFmtId="6" fontId="6" fillId="0" borderId="9" xfId="1" applyNumberFormat="1" applyFont="1" applyBorder="1"/>
    <xf numFmtId="0" fontId="12" fillId="0" borderId="0" xfId="14" applyFont="1" applyAlignment="1">
      <alignment horizontal="center"/>
    </xf>
    <xf numFmtId="0" fontId="12" fillId="0" borderId="0" xfId="14" applyFont="1" applyAlignment="1">
      <alignment horizontal="left"/>
    </xf>
    <xf numFmtId="0" fontId="0" fillId="0" borderId="0" xfId="0" applyAlignment="1">
      <alignment horizontal="left"/>
    </xf>
    <xf numFmtId="0" fontId="4" fillId="0" borderId="0" xfId="1" applyFont="1" applyAlignment="1">
      <alignment horizontal="left"/>
    </xf>
    <xf numFmtId="169" fontId="0" fillId="0" borderId="0" xfId="0" applyNumberFormat="1"/>
    <xf numFmtId="6" fontId="0" fillId="0" borderId="0" xfId="0" applyNumberFormat="1"/>
    <xf numFmtId="167" fontId="6" fillId="0" borderId="0" xfId="1" applyNumberFormat="1" applyFont="1"/>
    <xf numFmtId="6" fontId="20" fillId="0" borderId="0" xfId="0" applyNumberFormat="1" applyFont="1"/>
    <xf numFmtId="0" fontId="20" fillId="0" borderId="0" xfId="0" applyFont="1"/>
    <xf numFmtId="0" fontId="21" fillId="0" borderId="0" xfId="0" applyFont="1"/>
    <xf numFmtId="166" fontId="20" fillId="0" borderId="0" xfId="0" applyNumberFormat="1" applyFont="1"/>
    <xf numFmtId="0" fontId="22" fillId="0" borderId="0" xfId="0" applyFont="1"/>
    <xf numFmtId="38" fontId="6" fillId="0" borderId="0" xfId="1" applyNumberFormat="1" applyFont="1"/>
    <xf numFmtId="38" fontId="4" fillId="0" borderId="0" xfId="1" applyNumberFormat="1" applyFont="1"/>
    <xf numFmtId="166" fontId="0" fillId="0" borderId="0" xfId="0" applyNumberFormat="1"/>
    <xf numFmtId="0" fontId="23" fillId="0" borderId="0" xfId="1" applyFont="1"/>
    <xf numFmtId="38" fontId="0" fillId="0" borderId="0" xfId="0" applyNumberFormat="1"/>
    <xf numFmtId="6" fontId="0" fillId="0" borderId="0" xfId="0" applyNumberFormat="1" applyFont="1"/>
    <xf numFmtId="38" fontId="6" fillId="0" borderId="0" xfId="0" applyNumberFormat="1" applyFont="1"/>
    <xf numFmtId="170" fontId="0" fillId="0" borderId="0" xfId="0" applyNumberFormat="1"/>
    <xf numFmtId="0" fontId="5" fillId="0" borderId="0" xfId="0" applyFont="1" applyProtection="1">
      <protection locked="0"/>
    </xf>
    <xf numFmtId="0" fontId="0" fillId="0" borderId="0" xfId="0" applyAlignment="1">
      <alignment horizontal="center"/>
    </xf>
    <xf numFmtId="170" fontId="6" fillId="0" borderId="0" xfId="0" applyNumberFormat="1" applyFont="1"/>
    <xf numFmtId="167" fontId="0" fillId="0" borderId="0" xfId="0" applyNumberFormat="1"/>
    <xf numFmtId="0" fontId="6" fillId="0" borderId="0" xfId="0" applyFont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170" fontId="6" fillId="0" borderId="0" xfId="0" applyNumberFormat="1" applyFont="1" applyProtection="1"/>
    <xf numFmtId="38" fontId="20" fillId="0" borderId="0" xfId="0" applyNumberFormat="1" applyFont="1"/>
    <xf numFmtId="0" fontId="12" fillId="0" borderId="0" xfId="14" applyFont="1" applyFill="1"/>
    <xf numFmtId="166" fontId="21" fillId="0" borderId="0" xfId="0" applyNumberFormat="1" applyFont="1"/>
    <xf numFmtId="170" fontId="20" fillId="0" borderId="0" xfId="0" applyNumberFormat="1" applyFont="1"/>
    <xf numFmtId="8" fontId="0" fillId="0" borderId="0" xfId="0" applyNumberFormat="1"/>
    <xf numFmtId="0" fontId="6" fillId="0" borderId="0" xfId="0" applyFont="1"/>
    <xf numFmtId="0" fontId="4" fillId="0" borderId="0" xfId="0" applyFont="1"/>
    <xf numFmtId="0" fontId="4" fillId="0" borderId="0" xfId="0" applyFont="1" applyProtection="1"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4" fillId="0" borderId="0" xfId="0" applyFont="1" applyBorder="1" applyAlignment="1" applyProtection="1">
      <alignment horizontal="right"/>
      <protection locked="0"/>
    </xf>
    <xf numFmtId="0" fontId="21" fillId="0" borderId="0" xfId="0" applyFont="1" applyAlignment="1">
      <alignment horizontal="right"/>
    </xf>
    <xf numFmtId="166" fontId="24" fillId="0" borderId="0" xfId="15" applyNumberFormat="1" applyFont="1" applyAlignment="1" applyProtection="1">
      <alignment horizontal="right"/>
      <protection locked="0"/>
    </xf>
    <xf numFmtId="166" fontId="6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5" fillId="0" borderId="0" xfId="0" applyFont="1" applyBorder="1" applyAlignment="1" applyProtection="1">
      <protection locked="0"/>
    </xf>
    <xf numFmtId="170" fontId="6" fillId="0" borderId="0" xfId="0" applyNumberFormat="1" applyFont="1" applyAlignment="1">
      <alignment horizontal="right"/>
    </xf>
    <xf numFmtId="170" fontId="6" fillId="0" borderId="0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0" fontId="6" fillId="0" borderId="0" xfId="0" applyFont="1" applyBorder="1"/>
    <xf numFmtId="169" fontId="4" fillId="0" borderId="0" xfId="0" applyNumberFormat="1" applyFont="1" applyBorder="1" applyAlignment="1" applyProtection="1"/>
    <xf numFmtId="166" fontId="4" fillId="0" borderId="0" xfId="0" applyNumberFormat="1" applyFont="1" applyBorder="1" applyAlignment="1" applyProtection="1"/>
    <xf numFmtId="0" fontId="23" fillId="0" borderId="0" xfId="0" applyFont="1"/>
    <xf numFmtId="166" fontId="6" fillId="0" borderId="0" xfId="0" applyNumberFormat="1" applyFont="1" applyProtection="1">
      <protection locked="0"/>
    </xf>
    <xf numFmtId="169" fontId="24" fillId="0" borderId="0" xfId="15" applyNumberFormat="1" applyFont="1" applyProtection="1"/>
    <xf numFmtId="166" fontId="6" fillId="0" borderId="0" xfId="15" applyNumberFormat="1" applyFont="1" applyProtection="1"/>
    <xf numFmtId="170" fontId="4" fillId="0" borderId="0" xfId="0" applyNumberFormat="1" applyFont="1" applyBorder="1" applyAlignment="1" applyProtection="1"/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166" fontId="24" fillId="0" borderId="0" xfId="15" applyNumberFormat="1" applyFont="1" applyProtection="1">
      <protection locked="0"/>
    </xf>
    <xf numFmtId="5" fontId="4" fillId="0" borderId="0" xfId="0" applyNumberFormat="1" applyFont="1"/>
    <xf numFmtId="0" fontId="0" fillId="0" borderId="0" xfId="0" applyBorder="1" applyAlignment="1" applyProtection="1">
      <protection locked="0"/>
    </xf>
    <xf numFmtId="169" fontId="4" fillId="0" borderId="0" xfId="0" applyNumberFormat="1" applyFont="1" applyProtection="1"/>
    <xf numFmtId="0" fontId="0" fillId="0" borderId="0" xfId="0" applyBorder="1" applyAlignment="1">
      <alignment horizontal="left"/>
    </xf>
    <xf numFmtId="166" fontId="6" fillId="0" borderId="0" xfId="15" applyNumberFormat="1" applyFont="1" applyProtection="1">
      <protection locked="0"/>
    </xf>
    <xf numFmtId="166" fontId="0" fillId="0" borderId="0" xfId="0" applyNumberFormat="1" applyFont="1" applyAlignment="1">
      <alignment horizontal="right"/>
    </xf>
    <xf numFmtId="171" fontId="1" fillId="0" borderId="0" xfId="16" applyNumberFormat="1" applyFont="1" applyBorder="1" applyAlignment="1">
      <alignment horizontal="right"/>
    </xf>
    <xf numFmtId="166" fontId="20" fillId="0" borderId="0" xfId="0" applyNumberFormat="1" applyFont="1" applyAlignment="1">
      <alignment horizontal="right"/>
    </xf>
    <xf numFmtId="171" fontId="20" fillId="0" borderId="0" xfId="16" applyNumberFormat="1" applyFont="1" applyBorder="1" applyAlignment="1">
      <alignment horizontal="right"/>
    </xf>
    <xf numFmtId="166" fontId="25" fillId="0" borderId="2" xfId="15" applyNumberFormat="1" applyFont="1" applyBorder="1" applyAlignment="1" applyProtection="1">
      <alignment horizontal="right"/>
      <protection locked="0"/>
    </xf>
    <xf numFmtId="0" fontId="23" fillId="0" borderId="1" xfId="0" applyFont="1" applyBorder="1"/>
    <xf numFmtId="169" fontId="4" fillId="0" borderId="1" xfId="0" applyNumberFormat="1" applyFont="1" applyBorder="1" applyAlignment="1" applyProtection="1"/>
    <xf numFmtId="0" fontId="0" fillId="0" borderId="1" xfId="0" applyBorder="1"/>
    <xf numFmtId="166" fontId="25" fillId="0" borderId="1" xfId="15" applyNumberFormat="1" applyFont="1" applyBorder="1" applyAlignment="1" applyProtection="1">
      <alignment horizontal="right"/>
      <protection locked="0"/>
    </xf>
    <xf numFmtId="166" fontId="4" fillId="0" borderId="1" xfId="0" applyNumberFormat="1" applyFont="1" applyBorder="1" applyAlignment="1" applyProtection="1"/>
    <xf numFmtId="166" fontId="20" fillId="0" borderId="0" xfId="0" applyNumberFormat="1" applyFont="1" applyAlignment="1">
      <alignment horizontal="center"/>
    </xf>
    <xf numFmtId="166" fontId="4" fillId="0" borderId="0" xfId="15" applyNumberFormat="1" applyFont="1" applyAlignment="1" applyProtection="1">
      <alignment horizontal="right"/>
      <protection locked="0"/>
    </xf>
    <xf numFmtId="169" fontId="4" fillId="0" borderId="0" xfId="15" applyNumberFormat="1" applyFont="1" applyAlignment="1" applyProtection="1">
      <alignment horizontal="right"/>
      <protection locked="0"/>
    </xf>
    <xf numFmtId="166" fontId="6" fillId="0" borderId="0" xfId="15" applyNumberFormat="1" applyFont="1" applyAlignment="1" applyProtection="1">
      <alignment horizontal="right"/>
      <protection locked="0"/>
    </xf>
    <xf numFmtId="166" fontId="6" fillId="0" borderId="0" xfId="0" applyNumberFormat="1" applyFont="1" applyAlignment="1" applyProtection="1">
      <alignment horizontal="right"/>
      <protection locked="0"/>
    </xf>
    <xf numFmtId="38" fontId="6" fillId="0" borderId="0" xfId="0" applyNumberFormat="1" applyFont="1" applyBorder="1" applyAlignment="1" applyProtection="1">
      <alignment horizontal="right"/>
      <protection locked="0"/>
    </xf>
    <xf numFmtId="38" fontId="6" fillId="0" borderId="0" xfId="0" applyNumberFormat="1" applyFont="1" applyBorder="1" applyAlignment="1" applyProtection="1">
      <alignment horizontal="right"/>
    </xf>
    <xf numFmtId="1" fontId="0" fillId="0" borderId="0" xfId="0" applyNumberFormat="1"/>
    <xf numFmtId="165" fontId="20" fillId="0" borderId="0" xfId="0" applyNumberFormat="1" applyFont="1"/>
    <xf numFmtId="169" fontId="4" fillId="0" borderId="0" xfId="15" applyNumberFormat="1" applyFont="1" applyBorder="1" applyProtection="1"/>
    <xf numFmtId="0" fontId="6" fillId="0" borderId="0" xfId="0" applyFont="1" applyBorder="1" applyProtection="1"/>
    <xf numFmtId="166" fontId="4" fillId="0" borderId="0" xfId="15" applyNumberFormat="1" applyFont="1" applyBorder="1" applyAlignment="1" applyProtection="1">
      <alignment horizontal="right"/>
    </xf>
    <xf numFmtId="38" fontId="4" fillId="0" borderId="0" xfId="0" applyNumberFormat="1" applyFont="1" applyBorder="1" applyAlignment="1" applyProtection="1">
      <alignment horizontal="right"/>
    </xf>
    <xf numFmtId="38" fontId="4" fillId="0" borderId="0" xfId="0" applyNumberFormat="1" applyFont="1" applyBorder="1" applyAlignment="1" applyProtection="1"/>
    <xf numFmtId="38" fontId="6" fillId="0" borderId="0" xfId="0" applyNumberFormat="1" applyFont="1" applyBorder="1" applyAlignment="1" applyProtection="1">
      <protection locked="0"/>
    </xf>
    <xf numFmtId="169" fontId="4" fillId="0" borderId="0" xfId="15" applyNumberFormat="1" applyFont="1" applyProtection="1"/>
    <xf numFmtId="166" fontId="4" fillId="0" borderId="0" xfId="15" applyNumberFormat="1" applyFont="1" applyProtection="1">
      <protection locked="0"/>
    </xf>
    <xf numFmtId="166" fontId="4" fillId="0" borderId="0" xfId="15" applyNumberFormat="1" applyFont="1" applyProtection="1"/>
    <xf numFmtId="166" fontId="6" fillId="0" borderId="0" xfId="15" applyNumberFormat="1" applyFont="1" applyAlignment="1" applyProtection="1">
      <alignment horizontal="right"/>
    </xf>
    <xf numFmtId="6" fontId="9" fillId="0" borderId="0" xfId="1" applyNumberFormat="1" applyFont="1"/>
    <xf numFmtId="0" fontId="4" fillId="0" borderId="0" xfId="0" applyFont="1" applyBorder="1" applyAlignment="1" applyProtection="1">
      <alignment horizontal="center"/>
    </xf>
    <xf numFmtId="0" fontId="0" fillId="0" borderId="4" xfId="0" applyBorder="1"/>
    <xf numFmtId="170" fontId="4" fillId="0" borderId="0" xfId="0" applyNumberFormat="1" applyFont="1" applyProtection="1">
      <protection locked="0"/>
    </xf>
    <xf numFmtId="0" fontId="4" fillId="0" borderId="0" xfId="0" applyFont="1" applyBorder="1" applyProtection="1">
      <protection locked="0"/>
    </xf>
    <xf numFmtId="1" fontId="4" fillId="0" borderId="0" xfId="0" applyNumberFormat="1" applyFont="1" applyBorder="1" applyProtection="1"/>
    <xf numFmtId="0" fontId="2" fillId="0" borderId="0" xfId="1" applyBorder="1" applyAlignment="1"/>
    <xf numFmtId="2" fontId="0" fillId="0" borderId="0" xfId="0" applyNumberFormat="1"/>
    <xf numFmtId="167" fontId="20" fillId="0" borderId="0" xfId="0" applyNumberFormat="1" applyFont="1"/>
    <xf numFmtId="0" fontId="12" fillId="0" borderId="1" xfId="14" applyFont="1" applyBorder="1"/>
    <xf numFmtId="38" fontId="0" fillId="0" borderId="1" xfId="0" applyNumberFormat="1" applyBorder="1"/>
    <xf numFmtId="167" fontId="0" fillId="0" borderId="1" xfId="0" applyNumberFormat="1" applyBorder="1"/>
    <xf numFmtId="165" fontId="20" fillId="0" borderId="1" xfId="0" applyNumberFormat="1" applyFont="1" applyBorder="1"/>
    <xf numFmtId="0" fontId="20" fillId="0" borderId="1" xfId="0" applyFont="1" applyBorder="1"/>
    <xf numFmtId="166" fontId="5" fillId="0" borderId="0" xfId="0" applyNumberFormat="1" applyFont="1" applyProtection="1">
      <protection locked="0"/>
    </xf>
    <xf numFmtId="0" fontId="12" fillId="0" borderId="0" xfId="14" applyFont="1" applyAlignment="1">
      <alignment horizontal="center"/>
    </xf>
    <xf numFmtId="0" fontId="2" fillId="0" borderId="0" xfId="1" applyAlignment="1"/>
    <xf numFmtId="0" fontId="2" fillId="0" borderId="1" xfId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4" fillId="0" borderId="0" xfId="1" applyFont="1" applyAlignment="1">
      <alignment horizontal="left"/>
    </xf>
    <xf numFmtId="0" fontId="0" fillId="0" borderId="0" xfId="0" applyAlignment="1">
      <alignment horizontal="left"/>
    </xf>
    <xf numFmtId="0" fontId="17" fillId="0" borderId="10" xfId="4" applyFont="1" applyBorder="1" applyAlignment="1" applyProtection="1">
      <alignment horizontal="left"/>
      <protection locked="0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15" fillId="0" borderId="0" xfId="0" applyFont="1" applyAlignment="1">
      <alignment horizontal="center"/>
    </xf>
    <xf numFmtId="0" fontId="0" fillId="0" borderId="0" xfId="0" applyBorder="1" applyAlignment="1"/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 applyProtection="1">
      <alignment horizontal="left"/>
    </xf>
  </cellXfs>
  <cellStyles count="17">
    <cellStyle name="Comma" xfId="15" builtinId="3"/>
    <cellStyle name="Comma 2" xfId="9"/>
    <cellStyle name="Comma 3" xfId="7"/>
    <cellStyle name="Comma 4" xfId="2"/>
    <cellStyle name="Currency 2" xfId="11"/>
    <cellStyle name="Currency 3" xfId="3"/>
    <cellStyle name="Normal" xfId="0" builtinId="0"/>
    <cellStyle name="Normal 2" xfId="8"/>
    <cellStyle name="Normal 2 2" xfId="13"/>
    <cellStyle name="Normal 3" xfId="10"/>
    <cellStyle name="Normal 4" xfId="6"/>
    <cellStyle name="Normal 5" xfId="1"/>
    <cellStyle name="Normal_Sheet1" xfId="14"/>
    <cellStyle name="Normal_Sheet1_1" xfId="4"/>
    <cellStyle name="Percent" xfId="16" builtinId="5"/>
    <cellStyle name="Percent 2" xfId="12"/>
    <cellStyle name="Percent 3" xf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63500</xdr:colOff>
      <xdr:row>0</xdr:row>
      <xdr:rowOff>0</xdr:rowOff>
    </xdr:from>
    <xdr:to>
      <xdr:col>19</xdr:col>
      <xdr:colOff>393700</xdr:colOff>
      <xdr:row>4</xdr:row>
      <xdr:rowOff>88900</xdr:rowOff>
    </xdr:to>
    <xdr:pic>
      <xdr:nvPicPr>
        <xdr:cNvPr id="2" name="Picture 1" descr="TAMAgEX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93550" y="0"/>
          <a:ext cx="54292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5"/>
  <sheetViews>
    <sheetView tabSelected="1" zoomScaleNormal="100" workbookViewId="0">
      <selection activeCell="A6" sqref="A6"/>
    </sheetView>
  </sheetViews>
  <sheetFormatPr defaultRowHeight="15.5" x14ac:dyDescent="0.35"/>
  <cols>
    <col min="1" max="1" width="4.84375" customWidth="1"/>
    <col min="2" max="2" width="24.84375" customWidth="1"/>
    <col min="5" max="5" width="10.84375" customWidth="1"/>
    <col min="6" max="6" width="10" customWidth="1"/>
    <col min="7" max="7" width="11.07421875" customWidth="1"/>
    <col min="8" max="8" width="9.4609375" bestFit="1" customWidth="1"/>
    <col min="11" max="11" width="10.765625" customWidth="1"/>
    <col min="12" max="12" width="11.69140625" customWidth="1"/>
    <col min="13" max="13" width="12.84375" customWidth="1"/>
    <col min="15" max="15" width="10" customWidth="1"/>
    <col min="16" max="16" width="14.84375" customWidth="1"/>
  </cols>
  <sheetData>
    <row r="1" spans="1:16" x14ac:dyDescent="0.35">
      <c r="A1" s="18"/>
      <c r="B1" s="211" t="s">
        <v>0</v>
      </c>
      <c r="C1" s="211"/>
      <c r="D1" s="211"/>
      <c r="E1" s="211"/>
      <c r="F1" s="211"/>
      <c r="G1" s="211"/>
      <c r="H1" s="211"/>
      <c r="I1" s="212"/>
      <c r="J1" s="212"/>
      <c r="K1" s="1"/>
      <c r="L1" s="1"/>
      <c r="M1" s="1"/>
      <c r="N1" s="1"/>
      <c r="O1" s="1"/>
      <c r="P1" s="1"/>
    </row>
    <row r="2" spans="1:16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  <c r="K2" s="1"/>
      <c r="L2" s="1"/>
      <c r="M2" s="5" t="s">
        <v>61</v>
      </c>
      <c r="N2" s="1"/>
      <c r="O2" s="1"/>
      <c r="P2" s="1"/>
    </row>
    <row r="3" spans="1:16" x14ac:dyDescent="0.35">
      <c r="A3" s="20"/>
      <c r="B3" s="57" t="s">
        <v>1</v>
      </c>
      <c r="C3" s="217" t="s">
        <v>164</v>
      </c>
      <c r="D3" s="218"/>
      <c r="E3" s="219"/>
      <c r="F3" s="202"/>
      <c r="H3" s="22" t="s">
        <v>2</v>
      </c>
      <c r="I3" s="1"/>
      <c r="J3" s="21">
        <v>2013</v>
      </c>
      <c r="K3" s="1"/>
      <c r="L3" s="77" t="s">
        <v>44</v>
      </c>
      <c r="M3" s="11">
        <f>M28</f>
        <v>0</v>
      </c>
      <c r="N3" s="1"/>
      <c r="O3" s="1"/>
      <c r="P3" s="1"/>
    </row>
    <row r="4" spans="1:16" ht="18.5" thickBot="1" x14ac:dyDescent="0.45">
      <c r="A4" s="19"/>
      <c r="B4" s="55" t="s">
        <v>3</v>
      </c>
      <c r="C4" s="23"/>
      <c r="D4" s="25"/>
      <c r="E4" s="26"/>
      <c r="F4" s="25" t="s">
        <v>4</v>
      </c>
      <c r="G4" s="25" t="s">
        <v>4</v>
      </c>
      <c r="H4" s="25"/>
      <c r="I4" s="1"/>
      <c r="J4" s="1"/>
      <c r="K4" s="76" t="s">
        <v>5</v>
      </c>
      <c r="L4" s="1"/>
      <c r="N4" s="1"/>
      <c r="O4" s="1"/>
      <c r="P4" s="1"/>
    </row>
    <row r="5" spans="1:16" x14ac:dyDescent="0.35">
      <c r="A5" s="20"/>
      <c r="B5" s="23"/>
      <c r="C5" s="23"/>
      <c r="D5" s="25"/>
      <c r="E5" s="27" t="s">
        <v>6</v>
      </c>
      <c r="F5" s="6" t="s">
        <v>7</v>
      </c>
      <c r="G5" s="6" t="s">
        <v>7</v>
      </c>
      <c r="H5" s="25" t="s">
        <v>10</v>
      </c>
      <c r="I5" s="1"/>
      <c r="J5" s="1"/>
      <c r="K5" s="58" t="s">
        <v>8</v>
      </c>
      <c r="L5" s="58" t="s">
        <v>8</v>
      </c>
      <c r="N5" s="1"/>
      <c r="O5" s="1"/>
      <c r="P5" s="1"/>
    </row>
    <row r="6" spans="1:16" ht="16" thickBot="1" x14ac:dyDescent="0.4">
      <c r="A6" s="20"/>
      <c r="B6" s="28" t="s">
        <v>9</v>
      </c>
      <c r="C6" s="28"/>
      <c r="D6" s="29" t="s">
        <v>5</v>
      </c>
      <c r="E6" s="25" t="s">
        <v>10</v>
      </c>
      <c r="F6" s="25" t="s">
        <v>11</v>
      </c>
      <c r="G6" s="58" t="s">
        <v>12</v>
      </c>
      <c r="H6" s="25" t="s">
        <v>13</v>
      </c>
      <c r="I6" s="25" t="s">
        <v>14</v>
      </c>
      <c r="J6" s="25" t="s">
        <v>15</v>
      </c>
      <c r="K6" s="25" t="s">
        <v>16</v>
      </c>
      <c r="L6" s="58" t="s">
        <v>17</v>
      </c>
      <c r="N6" s="1"/>
      <c r="O6" s="1"/>
      <c r="P6" s="1"/>
    </row>
    <row r="7" spans="1:16" x14ac:dyDescent="0.35">
      <c r="A7" s="20"/>
      <c r="B7" s="23" t="s">
        <v>18</v>
      </c>
      <c r="C7" s="23"/>
      <c r="D7" s="30"/>
      <c r="E7" s="31"/>
      <c r="F7" s="32"/>
      <c r="G7" s="14">
        <f>E7*F7</f>
        <v>0</v>
      </c>
      <c r="H7" s="33"/>
      <c r="I7" s="7">
        <f t="shared" ref="I7" si="0">IF(H7=0,0,E7/H7)</f>
        <v>0</v>
      </c>
      <c r="J7" s="14">
        <f>IF(I7=0,0,G7/I7)</f>
        <v>0</v>
      </c>
      <c r="K7" s="62">
        <v>0</v>
      </c>
      <c r="L7" s="78">
        <f t="shared" ref="L7:L13" si="1">D7*K7</f>
        <v>0</v>
      </c>
      <c r="N7" s="1"/>
      <c r="O7" s="1"/>
      <c r="P7" s="1"/>
    </row>
    <row r="8" spans="1:16" x14ac:dyDescent="0.35">
      <c r="A8" s="20"/>
      <c r="B8" s="23" t="s">
        <v>19</v>
      </c>
      <c r="C8" s="23"/>
      <c r="D8" s="31"/>
      <c r="E8" s="31"/>
      <c r="F8" s="32"/>
      <c r="G8" s="14">
        <f t="shared" ref="G8:G13" si="2">E8*F8</f>
        <v>0</v>
      </c>
      <c r="H8" s="31"/>
      <c r="I8" s="7">
        <f>IF(H8=0,0,E8/H8)</f>
        <v>0</v>
      </c>
      <c r="J8" s="14">
        <f>IF(I8=0,0,G8/I8)</f>
        <v>0</v>
      </c>
      <c r="K8" s="62">
        <v>0</v>
      </c>
      <c r="L8" s="78">
        <f t="shared" si="1"/>
        <v>0</v>
      </c>
      <c r="N8" s="1"/>
      <c r="O8" s="1"/>
      <c r="P8" s="1"/>
    </row>
    <row r="9" spans="1:16" x14ac:dyDescent="0.35">
      <c r="A9" s="20"/>
      <c r="B9" s="23" t="s">
        <v>20</v>
      </c>
      <c r="C9" s="23"/>
      <c r="D9" s="31"/>
      <c r="E9" s="31"/>
      <c r="F9" s="32"/>
      <c r="G9" s="14">
        <f t="shared" si="2"/>
        <v>0</v>
      </c>
      <c r="H9" s="31"/>
      <c r="I9" s="7">
        <f t="shared" ref="I9:I13" si="3">IF(H9=0,0,E9/H9)</f>
        <v>0</v>
      </c>
      <c r="J9" s="14">
        <f t="shared" ref="J9:J14" si="4">IF(I9=0,0,G9/I9)</f>
        <v>0</v>
      </c>
      <c r="K9" s="62">
        <v>0</v>
      </c>
      <c r="L9" s="78">
        <f t="shared" si="1"/>
        <v>0</v>
      </c>
      <c r="N9" s="1"/>
      <c r="O9" s="1"/>
      <c r="P9" s="1"/>
    </row>
    <row r="10" spans="1:16" x14ac:dyDescent="0.35">
      <c r="A10" s="20"/>
      <c r="B10" s="89" t="s">
        <v>66</v>
      </c>
      <c r="C10" s="47" t="s">
        <v>64</v>
      </c>
      <c r="D10" s="31"/>
      <c r="E10" s="31"/>
      <c r="F10" s="32"/>
      <c r="G10" s="14">
        <f t="shared" si="2"/>
        <v>0</v>
      </c>
      <c r="H10" s="31"/>
      <c r="I10" s="7">
        <f t="shared" si="3"/>
        <v>0</v>
      </c>
      <c r="J10" s="14">
        <f t="shared" si="4"/>
        <v>0</v>
      </c>
      <c r="K10" s="62">
        <v>0</v>
      </c>
      <c r="L10" s="78">
        <f t="shared" si="1"/>
        <v>0</v>
      </c>
      <c r="N10" s="1"/>
      <c r="O10" s="1"/>
      <c r="P10" s="58"/>
    </row>
    <row r="11" spans="1:16" x14ac:dyDescent="0.35">
      <c r="A11" s="20"/>
      <c r="B11" s="89" t="s">
        <v>67</v>
      </c>
      <c r="C11" s="47" t="s">
        <v>64</v>
      </c>
      <c r="D11" s="31"/>
      <c r="E11" s="31"/>
      <c r="F11" s="32"/>
      <c r="G11" s="14">
        <f t="shared" si="2"/>
        <v>0</v>
      </c>
      <c r="H11" s="31"/>
      <c r="I11" s="7">
        <f t="shared" si="3"/>
        <v>0</v>
      </c>
      <c r="J11" s="14">
        <f t="shared" si="4"/>
        <v>0</v>
      </c>
      <c r="K11" s="62">
        <v>0</v>
      </c>
      <c r="L11" s="78">
        <f t="shared" si="1"/>
        <v>0</v>
      </c>
      <c r="N11" s="1"/>
      <c r="O11" s="1"/>
      <c r="P11" s="3"/>
    </row>
    <row r="12" spans="1:16" x14ac:dyDescent="0.35">
      <c r="A12" s="20"/>
      <c r="B12" s="23" t="s">
        <v>21</v>
      </c>
      <c r="C12" s="23"/>
      <c r="D12" s="31"/>
      <c r="E12" s="31"/>
      <c r="F12" s="32"/>
      <c r="G12" s="14">
        <f t="shared" si="2"/>
        <v>0</v>
      </c>
      <c r="H12" s="31"/>
      <c r="I12" s="7">
        <f t="shared" si="3"/>
        <v>0</v>
      </c>
      <c r="J12" s="14">
        <f t="shared" si="4"/>
        <v>0</v>
      </c>
      <c r="K12" s="62">
        <v>0</v>
      </c>
      <c r="L12" s="78">
        <f t="shared" si="1"/>
        <v>0</v>
      </c>
      <c r="N12" s="1"/>
      <c r="O12" s="1"/>
      <c r="P12" s="1"/>
    </row>
    <row r="13" spans="1:16" x14ac:dyDescent="0.35">
      <c r="A13" s="20"/>
      <c r="B13" s="23" t="s">
        <v>22</v>
      </c>
      <c r="C13" s="23"/>
      <c r="D13" s="31"/>
      <c r="E13" s="31"/>
      <c r="F13" s="32"/>
      <c r="G13" s="14">
        <f t="shared" si="2"/>
        <v>0</v>
      </c>
      <c r="H13" s="31"/>
      <c r="I13" s="7">
        <f t="shared" si="3"/>
        <v>0</v>
      </c>
      <c r="J13" s="14">
        <f t="shared" si="4"/>
        <v>0</v>
      </c>
      <c r="K13" s="62">
        <v>0</v>
      </c>
      <c r="L13" s="78">
        <f t="shared" si="1"/>
        <v>0</v>
      </c>
      <c r="N13" s="1"/>
      <c r="O13" s="1"/>
      <c r="P13" s="1"/>
    </row>
    <row r="14" spans="1:16" ht="18" x14ac:dyDescent="0.4">
      <c r="A14" s="20"/>
      <c r="B14" s="24" t="s">
        <v>23</v>
      </c>
      <c r="C14" s="24"/>
      <c r="D14" s="34">
        <f>SUM(D7:D13)</f>
        <v>0</v>
      </c>
      <c r="E14" s="34">
        <f>SUM(E7:E13)</f>
        <v>0</v>
      </c>
      <c r="F14" s="5"/>
      <c r="G14" s="35">
        <f>SUM(G7:G13)</f>
        <v>0</v>
      </c>
      <c r="H14" s="37">
        <f>IF(I14=0,0,E14/I14)</f>
        <v>0</v>
      </c>
      <c r="I14" s="34">
        <f>SUM(I7:I13)</f>
        <v>0</v>
      </c>
      <c r="J14" s="15">
        <f t="shared" si="4"/>
        <v>0</v>
      </c>
      <c r="K14" s="5" t="s">
        <v>24</v>
      </c>
      <c r="L14" s="35">
        <f>SUM(L7:L13)</f>
        <v>0</v>
      </c>
      <c r="N14" s="1"/>
      <c r="O14" s="1"/>
      <c r="P14" s="71"/>
    </row>
    <row r="15" spans="1:16" x14ac:dyDescent="0.35">
      <c r="A15" s="20"/>
      <c r="B15" s="90" t="s">
        <v>63</v>
      </c>
      <c r="C15" s="90"/>
      <c r="D15" s="31">
        <v>0</v>
      </c>
      <c r="E15" s="84"/>
      <c r="F15" s="32">
        <v>0</v>
      </c>
      <c r="G15" s="101">
        <f>D15*F15</f>
        <v>0</v>
      </c>
      <c r="H15" s="37"/>
      <c r="I15" s="84"/>
      <c r="J15" s="15"/>
      <c r="K15" s="62">
        <v>0</v>
      </c>
      <c r="L15" s="100">
        <f t="shared" ref="L15" si="5">D15*K15</f>
        <v>0</v>
      </c>
      <c r="N15" s="1"/>
      <c r="O15" s="1"/>
    </row>
    <row r="16" spans="1:16" x14ac:dyDescent="0.35">
      <c r="A16" s="20"/>
      <c r="C16" s="23"/>
      <c r="D16" s="84" t="s">
        <v>154</v>
      </c>
      <c r="E16" s="1"/>
      <c r="F16" s="38"/>
      <c r="G16" s="63">
        <f>G14+G15</f>
        <v>0</v>
      </c>
      <c r="H16" s="62">
        <v>0</v>
      </c>
      <c r="I16" s="66" t="s">
        <v>155</v>
      </c>
      <c r="J16" s="1"/>
      <c r="K16" s="15">
        <f>G16-H16</f>
        <v>0</v>
      </c>
      <c r="L16" s="5" t="s">
        <v>46</v>
      </c>
      <c r="M16" s="1"/>
      <c r="N16" s="1"/>
      <c r="O16" s="1"/>
      <c r="P16" s="196" t="s">
        <v>156</v>
      </c>
    </row>
    <row r="17" spans="1:16" x14ac:dyDescent="0.35">
      <c r="A17" s="20"/>
      <c r="B17" s="82"/>
      <c r="C17" s="82"/>
      <c r="E17" s="83"/>
      <c r="F17" s="40"/>
      <c r="H17" s="41"/>
      <c r="I17" s="39"/>
      <c r="J17" s="19"/>
      <c r="K17" s="1"/>
      <c r="L17" s="1"/>
      <c r="N17" s="1"/>
      <c r="O17" s="1"/>
      <c r="P17" s="1"/>
    </row>
    <row r="18" spans="1:16" x14ac:dyDescent="0.35">
      <c r="A18" s="20"/>
      <c r="B18" s="24" t="s">
        <v>26</v>
      </c>
      <c r="C18" s="23"/>
      <c r="D18" s="25"/>
      <c r="E18" s="25" t="s">
        <v>76</v>
      </c>
      <c r="F18" s="25" t="s">
        <v>4</v>
      </c>
      <c r="G18" s="26" t="s">
        <v>27</v>
      </c>
      <c r="H18" s="26"/>
      <c r="I18" s="26" t="s">
        <v>28</v>
      </c>
      <c r="J18" s="6" t="s">
        <v>29</v>
      </c>
      <c r="K18" s="25" t="s">
        <v>30</v>
      </c>
      <c r="L18" s="25" t="s">
        <v>31</v>
      </c>
      <c r="M18" s="25" t="s">
        <v>31</v>
      </c>
      <c r="N18" s="58" t="s">
        <v>8</v>
      </c>
      <c r="O18" s="58" t="s">
        <v>8</v>
      </c>
    </row>
    <row r="19" spans="1:16" ht="16" thickBot="1" x14ac:dyDescent="0.4">
      <c r="A19" s="20"/>
      <c r="B19" s="28" t="s">
        <v>32</v>
      </c>
      <c r="C19" s="28"/>
      <c r="D19" s="29" t="s">
        <v>5</v>
      </c>
      <c r="E19" s="25" t="s">
        <v>11</v>
      </c>
      <c r="F19" s="6" t="s">
        <v>33</v>
      </c>
      <c r="G19" s="26" t="s">
        <v>34</v>
      </c>
      <c r="H19" s="26" t="s">
        <v>35</v>
      </c>
      <c r="I19" s="26" t="s">
        <v>36</v>
      </c>
      <c r="J19" s="43" t="s">
        <v>27</v>
      </c>
      <c r="K19" s="25" t="s">
        <v>37</v>
      </c>
      <c r="L19" s="25" t="s">
        <v>38</v>
      </c>
      <c r="M19" s="25" t="s">
        <v>39</v>
      </c>
      <c r="N19" s="25" t="s">
        <v>16</v>
      </c>
      <c r="O19" s="58" t="s">
        <v>17</v>
      </c>
    </row>
    <row r="20" spans="1:16" x14ac:dyDescent="0.35">
      <c r="A20" s="20"/>
      <c r="B20" s="23" t="s">
        <v>18</v>
      </c>
      <c r="C20" s="23"/>
      <c r="D20" s="30"/>
      <c r="E20" s="32"/>
      <c r="F20" s="79">
        <f>D20*E20</f>
        <v>0</v>
      </c>
      <c r="G20" s="33"/>
      <c r="H20" s="44"/>
      <c r="I20" s="45"/>
      <c r="J20" s="4">
        <f>D20*G20</f>
        <v>0</v>
      </c>
      <c r="K20" s="62">
        <v>0</v>
      </c>
      <c r="L20" s="73">
        <f t="shared" ref="L20:L21" si="6">M20/2000</f>
        <v>0</v>
      </c>
      <c r="M20" s="9">
        <f>I20*J20</f>
        <v>0</v>
      </c>
      <c r="N20" s="62">
        <v>0</v>
      </c>
      <c r="O20" s="14">
        <f>N20*D20</f>
        <v>0</v>
      </c>
    </row>
    <row r="21" spans="1:16" x14ac:dyDescent="0.35">
      <c r="A21" s="20"/>
      <c r="B21" s="23" t="s">
        <v>19</v>
      </c>
      <c r="C21" s="23"/>
      <c r="D21" s="31"/>
      <c r="E21" s="32"/>
      <c r="F21" s="79">
        <f t="shared" ref="F21:F24" si="7">D21*E21</f>
        <v>0</v>
      </c>
      <c r="G21" s="33"/>
      <c r="H21" s="44"/>
      <c r="I21" s="46"/>
      <c r="J21" s="4">
        <f t="shared" ref="J21:J24" si="8">D21*G21</f>
        <v>0</v>
      </c>
      <c r="K21" s="62">
        <v>0</v>
      </c>
      <c r="L21" s="73">
        <f t="shared" si="6"/>
        <v>0</v>
      </c>
      <c r="M21" s="9">
        <f t="shared" ref="M21:M24" si="9">I21*J21</f>
        <v>0</v>
      </c>
      <c r="N21" s="62">
        <v>0</v>
      </c>
      <c r="O21" s="14">
        <f>N21*D21</f>
        <v>0</v>
      </c>
    </row>
    <row r="22" spans="1:16" x14ac:dyDescent="0.35">
      <c r="A22" s="20"/>
      <c r="B22" s="23" t="s">
        <v>20</v>
      </c>
      <c r="C22" s="23"/>
      <c r="D22" s="31"/>
      <c r="E22" s="32"/>
      <c r="F22" s="79">
        <f t="shared" si="7"/>
        <v>0</v>
      </c>
      <c r="G22" s="33">
        <v>0</v>
      </c>
      <c r="H22" s="47" t="s">
        <v>40</v>
      </c>
      <c r="I22" s="46">
        <v>0</v>
      </c>
      <c r="J22" s="4">
        <f t="shared" si="8"/>
        <v>0</v>
      </c>
      <c r="K22" s="62">
        <v>0</v>
      </c>
      <c r="L22" s="73">
        <f>M22/2000</f>
        <v>0</v>
      </c>
      <c r="M22" s="9">
        <f t="shared" si="9"/>
        <v>0</v>
      </c>
      <c r="N22" s="62">
        <v>2000</v>
      </c>
      <c r="O22" s="14">
        <f>N22*D22</f>
        <v>0</v>
      </c>
    </row>
    <row r="23" spans="1:16" x14ac:dyDescent="0.35">
      <c r="A23" s="20"/>
      <c r="B23" s="99" t="s">
        <v>65</v>
      </c>
      <c r="C23" s="47" t="s">
        <v>64</v>
      </c>
      <c r="D23" s="31"/>
      <c r="E23" s="95"/>
      <c r="F23" s="79">
        <f t="shared" si="7"/>
        <v>0</v>
      </c>
      <c r="G23" s="33"/>
      <c r="H23" s="47" t="s">
        <v>40</v>
      </c>
      <c r="I23" s="48"/>
      <c r="J23" s="4">
        <f t="shared" si="8"/>
        <v>0</v>
      </c>
      <c r="K23" s="62">
        <v>0</v>
      </c>
      <c r="L23" s="73">
        <f t="shared" ref="L23:L24" si="10">M23/2000</f>
        <v>0</v>
      </c>
      <c r="M23" s="9">
        <f t="shared" si="9"/>
        <v>0</v>
      </c>
      <c r="N23" s="62">
        <v>0</v>
      </c>
      <c r="O23" s="14">
        <f>N23*D23</f>
        <v>0</v>
      </c>
    </row>
    <row r="24" spans="1:16" ht="16" thickBot="1" x14ac:dyDescent="0.4">
      <c r="A24" s="20"/>
      <c r="B24" s="23" t="s">
        <v>41</v>
      </c>
      <c r="C24" s="23"/>
      <c r="D24" s="31"/>
      <c r="E24" s="32"/>
      <c r="F24" s="79">
        <f t="shared" si="7"/>
        <v>0</v>
      </c>
      <c r="G24" s="33"/>
      <c r="H24" s="44"/>
      <c r="I24" s="49"/>
      <c r="J24" s="4">
        <f t="shared" si="8"/>
        <v>0</v>
      </c>
      <c r="K24" s="62">
        <v>0</v>
      </c>
      <c r="L24" s="73">
        <f t="shared" si="10"/>
        <v>0</v>
      </c>
      <c r="M24" s="9">
        <f t="shared" si="9"/>
        <v>0</v>
      </c>
      <c r="N24" s="62">
        <v>0</v>
      </c>
      <c r="O24" s="14">
        <f>N24*D24</f>
        <v>0</v>
      </c>
    </row>
    <row r="25" spans="1:16" x14ac:dyDescent="0.35">
      <c r="A25" s="20"/>
      <c r="B25" s="24" t="s">
        <v>42</v>
      </c>
      <c r="C25" s="24"/>
      <c r="D25" s="34">
        <f>SUM(D20:D24)</f>
        <v>0</v>
      </c>
      <c r="E25" s="13">
        <f>IF(D25=0,0,F25/D25)</f>
        <v>0</v>
      </c>
      <c r="F25" s="35">
        <f>SUM(F20:F24)</f>
        <v>0</v>
      </c>
      <c r="G25" s="1"/>
      <c r="H25" s="42" t="s">
        <v>43</v>
      </c>
      <c r="I25" s="19"/>
      <c r="J25" s="19"/>
      <c r="K25" s="1"/>
      <c r="L25" s="74">
        <f>SUM(L20:L24)</f>
        <v>0</v>
      </c>
      <c r="M25" s="5" t="s">
        <v>24</v>
      </c>
      <c r="N25" s="112">
        <f>IF(D25=0,0,O25/D25)</f>
        <v>0</v>
      </c>
      <c r="O25" s="35">
        <f>SUM(O20:O24)</f>
        <v>0</v>
      </c>
    </row>
    <row r="26" spans="1:16" x14ac:dyDescent="0.35">
      <c r="A26" s="20"/>
      <c r="B26" s="24"/>
      <c r="C26" s="24"/>
      <c r="D26" s="64"/>
      <c r="E26" s="13"/>
      <c r="F26" s="65"/>
      <c r="G26" s="1"/>
      <c r="H26" s="1"/>
      <c r="I26" s="5" t="s">
        <v>38</v>
      </c>
      <c r="J26" s="42" t="s">
        <v>44</v>
      </c>
      <c r="K26" s="1"/>
      <c r="L26" s="1"/>
      <c r="M26" s="1"/>
      <c r="N26" s="1"/>
      <c r="O26" s="1"/>
      <c r="P26" s="14"/>
    </row>
    <row r="27" spans="1:16" x14ac:dyDescent="0.35">
      <c r="A27" s="20"/>
      <c r="B27" s="66" t="s">
        <v>157</v>
      </c>
      <c r="C27" s="23"/>
      <c r="D27" s="38"/>
      <c r="E27" s="13"/>
      <c r="F27" s="65"/>
      <c r="G27" s="62">
        <v>0</v>
      </c>
      <c r="H27" s="19"/>
      <c r="I27" s="67">
        <f>L25</f>
        <v>0</v>
      </c>
      <c r="J27" s="81">
        <f>(K20*L20+K21*L21+K22*L22+K23*L23+K24*L24)</f>
        <v>0</v>
      </c>
      <c r="K27" s="1"/>
      <c r="L27" s="77" t="s">
        <v>44</v>
      </c>
      <c r="M27" s="5" t="s">
        <v>61</v>
      </c>
      <c r="N27" s="1"/>
      <c r="O27" s="1"/>
      <c r="P27" s="1"/>
    </row>
    <row r="28" spans="1:16" ht="18" x14ac:dyDescent="0.4">
      <c r="A28" s="20"/>
      <c r="B28" s="23"/>
      <c r="C28" s="23"/>
      <c r="D28" s="64" t="s">
        <v>25</v>
      </c>
      <c r="E28" s="13"/>
      <c r="F28" s="65"/>
      <c r="G28" s="63">
        <f>F25-G27</f>
        <v>0</v>
      </c>
      <c r="H28" s="19"/>
      <c r="I28" s="52" t="s">
        <v>45</v>
      </c>
      <c r="J28" s="68">
        <f>IF(I27=0,0,J27/I27)</f>
        <v>0</v>
      </c>
      <c r="K28" s="1"/>
      <c r="L28" s="77" t="s">
        <v>8</v>
      </c>
      <c r="M28" s="94">
        <f>L14+O25+L15</f>
        <v>0</v>
      </c>
      <c r="N28" s="75"/>
      <c r="P28" s="1"/>
    </row>
    <row r="29" spans="1:16" x14ac:dyDescent="0.35">
      <c r="A29" s="20"/>
      <c r="B29" s="1"/>
      <c r="C29" s="89"/>
      <c r="D29" s="91"/>
      <c r="E29" s="90"/>
      <c r="F29" s="50"/>
      <c r="G29" s="36" t="s">
        <v>46</v>
      </c>
      <c r="H29" s="1"/>
      <c r="I29" s="19"/>
      <c r="J29" s="19"/>
      <c r="K29" s="1"/>
      <c r="L29" s="102" t="s">
        <v>46</v>
      </c>
      <c r="N29" s="1"/>
      <c r="O29" s="1"/>
      <c r="P29" s="1"/>
    </row>
    <row r="30" spans="1:16" x14ac:dyDescent="0.35">
      <c r="A30" s="19"/>
      <c r="B30" s="90" t="s">
        <v>47</v>
      </c>
      <c r="C30" s="42"/>
      <c r="D30" s="51" t="s">
        <v>5</v>
      </c>
      <c r="E30" s="52"/>
      <c r="F30" s="36" t="s">
        <v>16</v>
      </c>
      <c r="G30" s="10" t="s">
        <v>7</v>
      </c>
      <c r="H30" s="42"/>
      <c r="I30" s="96" t="s">
        <v>10</v>
      </c>
      <c r="J30" s="72" t="s">
        <v>16</v>
      </c>
      <c r="K30" s="1"/>
      <c r="L30" s="10" t="s">
        <v>7</v>
      </c>
      <c r="M30" s="15">
        <f>G31</f>
        <v>0</v>
      </c>
      <c r="N30" s="1"/>
      <c r="O30" s="1"/>
      <c r="P30" s="1"/>
    </row>
    <row r="31" spans="1:16" x14ac:dyDescent="0.35">
      <c r="A31" s="19"/>
      <c r="B31" s="24" t="s">
        <v>48</v>
      </c>
      <c r="C31" s="24"/>
      <c r="D31" s="86">
        <f>D14+D15+D25</f>
        <v>0</v>
      </c>
      <c r="E31" s="85"/>
      <c r="F31" s="87">
        <f>IF(D31=0,0,G31/D31)</f>
        <v>0</v>
      </c>
      <c r="G31" s="88">
        <f>G28+K16</f>
        <v>0</v>
      </c>
      <c r="H31" s="53"/>
      <c r="I31" s="97">
        <f>E14</f>
        <v>0</v>
      </c>
      <c r="J31" s="87">
        <f>IF(I31=0,0,G31/I31)</f>
        <v>0</v>
      </c>
      <c r="K31" s="1"/>
      <c r="L31" s="1"/>
      <c r="M31" s="1"/>
    </row>
    <row r="32" spans="1:16" x14ac:dyDescent="0.35">
      <c r="A32" s="1"/>
      <c r="B32" s="3" t="s">
        <v>60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6" ht="18" x14ac:dyDescent="0.4">
      <c r="A33" s="1"/>
      <c r="B33" s="56" t="s">
        <v>49</v>
      </c>
      <c r="C33" s="1"/>
      <c r="D33" s="26" t="s">
        <v>50</v>
      </c>
      <c r="E33" s="25" t="s">
        <v>76</v>
      </c>
      <c r="F33" s="26" t="s">
        <v>51</v>
      </c>
      <c r="G33" s="1"/>
      <c r="H33" s="1"/>
      <c r="I33" s="1"/>
      <c r="J33" s="1"/>
      <c r="K33" s="1"/>
      <c r="L33" s="1"/>
      <c r="M33" s="1"/>
    </row>
    <row r="34" spans="1:16" ht="16" thickBot="1" x14ac:dyDescent="0.4">
      <c r="A34" s="1"/>
      <c r="B34" s="28" t="s">
        <v>9</v>
      </c>
      <c r="C34" s="1"/>
      <c r="D34" s="26" t="s">
        <v>52</v>
      </c>
      <c r="E34" s="25" t="s">
        <v>16</v>
      </c>
      <c r="F34" s="6" t="s">
        <v>53</v>
      </c>
      <c r="G34" s="25" t="s">
        <v>13</v>
      </c>
      <c r="H34" s="25" t="s">
        <v>14</v>
      </c>
      <c r="I34" s="25" t="s">
        <v>15</v>
      </c>
      <c r="J34" s="1"/>
      <c r="K34" s="1"/>
      <c r="L34" s="1"/>
      <c r="M34" s="1"/>
    </row>
    <row r="35" spans="1:16" x14ac:dyDescent="0.35">
      <c r="A35" s="1"/>
      <c r="B35" s="23" t="s">
        <v>18</v>
      </c>
      <c r="C35" s="1"/>
      <c r="D35" s="33"/>
      <c r="E35" s="54"/>
      <c r="F35" s="92">
        <f>D35*E35</f>
        <v>0</v>
      </c>
      <c r="G35" s="33"/>
      <c r="H35" s="7">
        <f t="shared" ref="H35" si="11">IF(G35=0,0,D35/G35)</f>
        <v>0</v>
      </c>
      <c r="I35" s="14">
        <f>IF(H35=0,0,F35/H35)</f>
        <v>0</v>
      </c>
      <c r="J35" s="1"/>
      <c r="K35" s="5" t="s">
        <v>80</v>
      </c>
      <c r="L35" s="1"/>
      <c r="M35" s="1"/>
    </row>
    <row r="36" spans="1:16" x14ac:dyDescent="0.35">
      <c r="A36" s="1"/>
      <c r="B36" s="23" t="s">
        <v>19</v>
      </c>
      <c r="C36" s="1"/>
      <c r="D36" s="33"/>
      <c r="E36" s="54"/>
      <c r="F36" s="80">
        <f>D36*E36</f>
        <v>0</v>
      </c>
      <c r="G36" s="33"/>
      <c r="H36" s="7">
        <f t="shared" ref="H36" si="12">IF(G36=0,0,D36/G36)</f>
        <v>0</v>
      </c>
      <c r="I36" s="14">
        <f>IF(H36=0,0,F36/H36)</f>
        <v>0</v>
      </c>
      <c r="J36" s="1"/>
      <c r="L36" s="25" t="s">
        <v>14</v>
      </c>
      <c r="M36" s="4" t="s">
        <v>79</v>
      </c>
    </row>
    <row r="37" spans="1:16" x14ac:dyDescent="0.35">
      <c r="A37" s="1"/>
      <c r="B37" s="23" t="s">
        <v>20</v>
      </c>
      <c r="C37" s="1"/>
      <c r="D37" s="31"/>
      <c r="E37" s="54"/>
      <c r="F37" s="80">
        <f t="shared" ref="F37:F41" si="13">D37*E37</f>
        <v>0</v>
      </c>
      <c r="G37" s="31"/>
      <c r="H37" s="7">
        <f t="shared" ref="H37:H41" si="14">IF(G37=0,0,D37/G37)</f>
        <v>0</v>
      </c>
      <c r="I37" s="14">
        <f t="shared" ref="I37:I42" si="15">IF(H37=0,0,F37/H37)</f>
        <v>0</v>
      </c>
      <c r="J37" s="1"/>
      <c r="K37" s="4" t="s">
        <v>78</v>
      </c>
      <c r="L37" s="114">
        <f>I14</f>
        <v>0</v>
      </c>
      <c r="M37" s="107">
        <f>G16</f>
        <v>0</v>
      </c>
      <c r="N37" s="133">
        <f>IF(L37=0,0,M37/L37)</f>
        <v>0</v>
      </c>
    </row>
    <row r="38" spans="1:16" x14ac:dyDescent="0.35">
      <c r="A38" s="1"/>
      <c r="B38" s="89" t="s">
        <v>66</v>
      </c>
      <c r="C38" s="47" t="s">
        <v>64</v>
      </c>
      <c r="D38" s="31"/>
      <c r="E38" s="54"/>
      <c r="F38" s="80">
        <f t="shared" si="13"/>
        <v>0</v>
      </c>
      <c r="G38" s="31"/>
      <c r="H38" s="7">
        <f t="shared" si="14"/>
        <v>0</v>
      </c>
      <c r="I38" s="14">
        <f t="shared" si="15"/>
        <v>0</v>
      </c>
      <c r="J38" s="1"/>
      <c r="K38" s="117" t="s">
        <v>81</v>
      </c>
      <c r="L38" s="114">
        <f>H42</f>
        <v>0</v>
      </c>
      <c r="M38" s="116">
        <f>F42</f>
        <v>0</v>
      </c>
      <c r="N38" s="133">
        <f t="shared" ref="N38:N40" si="16">IF(L38=0,0,M38/L38)</f>
        <v>0</v>
      </c>
    </row>
    <row r="39" spans="1:16" x14ac:dyDescent="0.35">
      <c r="A39" s="1"/>
      <c r="B39" s="89" t="s">
        <v>67</v>
      </c>
      <c r="C39" s="47" t="s">
        <v>64</v>
      </c>
      <c r="D39" s="31"/>
      <c r="E39" s="54"/>
      <c r="F39" s="80">
        <f t="shared" si="13"/>
        <v>0</v>
      </c>
      <c r="G39" s="31"/>
      <c r="H39" s="7">
        <f t="shared" si="14"/>
        <v>0</v>
      </c>
      <c r="I39" s="14">
        <f t="shared" si="15"/>
        <v>0</v>
      </c>
      <c r="J39" s="1"/>
      <c r="K39" s="4" t="s">
        <v>105</v>
      </c>
      <c r="L39" s="114">
        <f>'2. AUM Leases'!K13+'2. AUM Leases'!L13</f>
        <v>0</v>
      </c>
      <c r="M39" s="107">
        <f>'2. AUM Leases'!F13</f>
        <v>0</v>
      </c>
      <c r="N39" s="133">
        <f t="shared" si="16"/>
        <v>0</v>
      </c>
      <c r="P39" t="s">
        <v>106</v>
      </c>
    </row>
    <row r="40" spans="1:16" x14ac:dyDescent="0.35">
      <c r="A40" s="1"/>
      <c r="B40" s="23" t="s">
        <v>21</v>
      </c>
      <c r="C40" s="1"/>
      <c r="D40" s="31"/>
      <c r="E40" s="54"/>
      <c r="F40" s="80">
        <f t="shared" si="13"/>
        <v>0</v>
      </c>
      <c r="G40" s="31"/>
      <c r="H40" s="7">
        <f t="shared" si="14"/>
        <v>0</v>
      </c>
      <c r="I40" s="14">
        <f t="shared" si="15"/>
        <v>0</v>
      </c>
      <c r="J40" s="1"/>
      <c r="K40" s="5" t="s">
        <v>24</v>
      </c>
      <c r="L40" s="115">
        <f>SUM(L37:L39)</f>
        <v>0</v>
      </c>
      <c r="M40" s="109">
        <f>SUM(M37:M39)</f>
        <v>0</v>
      </c>
      <c r="N40" s="109">
        <f t="shared" si="16"/>
        <v>0</v>
      </c>
    </row>
    <row r="41" spans="1:16" x14ac:dyDescent="0.35">
      <c r="A41" s="1"/>
      <c r="B41" s="23" t="s">
        <v>22</v>
      </c>
      <c r="C41" s="1"/>
      <c r="D41" s="31"/>
      <c r="E41" s="54"/>
      <c r="F41" s="92">
        <f t="shared" si="13"/>
        <v>0</v>
      </c>
      <c r="G41" s="31"/>
      <c r="H41" s="7">
        <f t="shared" si="14"/>
        <v>0</v>
      </c>
      <c r="I41" s="14">
        <f t="shared" si="15"/>
        <v>0</v>
      </c>
      <c r="J41" s="1"/>
    </row>
    <row r="42" spans="1:16" x14ac:dyDescent="0.35">
      <c r="A42" s="1"/>
      <c r="B42" s="24" t="s">
        <v>23</v>
      </c>
      <c r="C42" s="1"/>
      <c r="D42" s="34">
        <f>SUM(D35:D41)</f>
        <v>0</v>
      </c>
      <c r="E42" s="13">
        <f>IF(D42=0,0,F42/D42)</f>
        <v>0</v>
      </c>
      <c r="F42" s="35">
        <f>SUM(F35:F41)</f>
        <v>0</v>
      </c>
      <c r="G42" s="74">
        <f>IF(H42=0,0,D42/H42)</f>
        <v>0</v>
      </c>
      <c r="H42" s="34">
        <f>SUM(H35:H41)</f>
        <v>0</v>
      </c>
      <c r="I42" s="15">
        <f t="shared" si="15"/>
        <v>0</v>
      </c>
      <c r="J42" s="69"/>
    </row>
    <row r="43" spans="1:16" x14ac:dyDescent="0.35">
      <c r="A43" s="1"/>
      <c r="B43" s="90" t="s">
        <v>63</v>
      </c>
      <c r="C43" s="90"/>
      <c r="D43" s="31">
        <v>0</v>
      </c>
      <c r="E43" s="54">
        <v>0</v>
      </c>
      <c r="F43" s="65">
        <f>D43*E43</f>
        <v>0</v>
      </c>
      <c r="G43" s="98"/>
      <c r="H43" s="84"/>
      <c r="I43" s="15"/>
      <c r="J43" s="69"/>
    </row>
    <row r="44" spans="1:16" x14ac:dyDescent="0.35">
      <c r="A44" s="1"/>
      <c r="C44" s="1"/>
      <c r="D44" s="25"/>
      <c r="E44" s="25"/>
      <c r="F44" s="1"/>
      <c r="G44" s="1"/>
      <c r="H44" s="25"/>
      <c r="I44" s="19"/>
      <c r="J44" s="1"/>
      <c r="K44" s="1"/>
      <c r="L44" s="1"/>
      <c r="M44" s="1"/>
    </row>
    <row r="45" spans="1:16" x14ac:dyDescent="0.35">
      <c r="A45" s="1"/>
      <c r="B45" s="24" t="s">
        <v>77</v>
      </c>
      <c r="C45" s="1"/>
      <c r="D45" s="25"/>
      <c r="E45" s="25" t="s">
        <v>4</v>
      </c>
      <c r="F45" s="25" t="s">
        <v>4</v>
      </c>
      <c r="G45" s="26" t="s">
        <v>27</v>
      </c>
      <c r="H45" s="26"/>
      <c r="I45" s="26" t="s">
        <v>28</v>
      </c>
      <c r="J45" s="2"/>
      <c r="K45" s="25" t="s">
        <v>30</v>
      </c>
      <c r="L45" s="25" t="s">
        <v>31</v>
      </c>
      <c r="M45" s="25" t="s">
        <v>31</v>
      </c>
    </row>
    <row r="46" spans="1:16" ht="16" thickBot="1" x14ac:dyDescent="0.4">
      <c r="B46" s="28" t="s">
        <v>32</v>
      </c>
      <c r="C46" s="1"/>
      <c r="D46" s="29" t="s">
        <v>5</v>
      </c>
      <c r="E46" s="25" t="s">
        <v>16</v>
      </c>
      <c r="F46" s="6" t="s">
        <v>54</v>
      </c>
      <c r="G46" s="26" t="s">
        <v>34</v>
      </c>
      <c r="H46" s="26" t="s">
        <v>35</v>
      </c>
      <c r="I46" s="26" t="s">
        <v>36</v>
      </c>
      <c r="J46" s="43" t="s">
        <v>27</v>
      </c>
      <c r="K46" s="25" t="s">
        <v>37</v>
      </c>
      <c r="L46" s="25" t="s">
        <v>38</v>
      </c>
      <c r="M46" s="25" t="s">
        <v>39</v>
      </c>
    </row>
    <row r="47" spans="1:16" x14ac:dyDescent="0.35">
      <c r="B47" s="23" t="s">
        <v>18</v>
      </c>
      <c r="C47" s="1"/>
      <c r="D47" s="30"/>
      <c r="E47" s="32"/>
      <c r="F47" s="92">
        <f t="shared" ref="F47:F51" si="17">D47*E47</f>
        <v>0</v>
      </c>
      <c r="G47" s="31"/>
      <c r="H47" s="44"/>
      <c r="I47" s="45"/>
      <c r="J47" s="4">
        <f>D47*G47</f>
        <v>0</v>
      </c>
      <c r="K47" s="62">
        <v>0</v>
      </c>
      <c r="L47" s="73">
        <f t="shared" ref="L47:L48" si="18">M47/2000</f>
        <v>0</v>
      </c>
      <c r="M47" s="9">
        <f>I47*J47</f>
        <v>0</v>
      </c>
    </row>
    <row r="48" spans="1:16" x14ac:dyDescent="0.35">
      <c r="B48" s="23" t="s">
        <v>19</v>
      </c>
      <c r="C48" s="1"/>
      <c r="D48" s="31"/>
      <c r="E48" s="32"/>
      <c r="F48" s="92">
        <f t="shared" si="17"/>
        <v>0</v>
      </c>
      <c r="G48" s="31"/>
      <c r="H48" s="44"/>
      <c r="I48" s="46"/>
      <c r="J48" s="4">
        <f t="shared" ref="J48:J51" si="19">D48*G48</f>
        <v>0</v>
      </c>
      <c r="K48" s="62">
        <v>0</v>
      </c>
      <c r="L48" s="73">
        <f t="shared" si="18"/>
        <v>0</v>
      </c>
      <c r="M48" s="9">
        <f t="shared" ref="M48:M51" si="20">I48*J48</f>
        <v>0</v>
      </c>
    </row>
    <row r="49" spans="2:13" x14ac:dyDescent="0.35">
      <c r="B49" s="23" t="s">
        <v>20</v>
      </c>
      <c r="C49" s="1"/>
      <c r="D49" s="31"/>
      <c r="E49" s="32"/>
      <c r="F49" s="92">
        <f t="shared" si="17"/>
        <v>0</v>
      </c>
      <c r="G49" s="31"/>
      <c r="H49" s="47" t="s">
        <v>40</v>
      </c>
      <c r="I49" s="46"/>
      <c r="J49" s="4">
        <f t="shared" si="19"/>
        <v>0</v>
      </c>
      <c r="K49" s="62"/>
      <c r="L49" s="73">
        <f>M49/2000</f>
        <v>0</v>
      </c>
      <c r="M49" s="9">
        <f t="shared" si="20"/>
        <v>0</v>
      </c>
    </row>
    <row r="50" spans="2:13" x14ac:dyDescent="0.35">
      <c r="B50" s="99" t="s">
        <v>65</v>
      </c>
      <c r="C50" s="47" t="s">
        <v>64</v>
      </c>
      <c r="D50" s="31"/>
      <c r="E50" s="32"/>
      <c r="F50" s="92">
        <f t="shared" si="17"/>
        <v>0</v>
      </c>
      <c r="G50" s="31"/>
      <c r="H50" s="47" t="s">
        <v>40</v>
      </c>
      <c r="I50" s="48"/>
      <c r="J50" s="4">
        <f t="shared" si="19"/>
        <v>0</v>
      </c>
      <c r="K50" s="62">
        <v>0</v>
      </c>
      <c r="L50" s="73">
        <f t="shared" ref="L50:L51" si="21">M50/2000</f>
        <v>0</v>
      </c>
      <c r="M50" s="9">
        <f t="shared" si="20"/>
        <v>0</v>
      </c>
    </row>
    <row r="51" spans="2:13" ht="16" thickBot="1" x14ac:dyDescent="0.4">
      <c r="B51" s="23" t="s">
        <v>41</v>
      </c>
      <c r="C51" s="1"/>
      <c r="D51" s="31"/>
      <c r="E51" s="32"/>
      <c r="F51" s="92">
        <f t="shared" si="17"/>
        <v>0</v>
      </c>
      <c r="G51" s="31"/>
      <c r="H51" s="44"/>
      <c r="I51" s="49"/>
      <c r="J51" s="4">
        <f t="shared" si="19"/>
        <v>0</v>
      </c>
      <c r="K51" s="62">
        <v>0</v>
      </c>
      <c r="L51" s="73">
        <f t="shared" si="21"/>
        <v>0</v>
      </c>
      <c r="M51" s="9">
        <f t="shared" si="20"/>
        <v>0</v>
      </c>
    </row>
    <row r="52" spans="2:13" x14ac:dyDescent="0.35">
      <c r="B52" s="24" t="s">
        <v>42</v>
      </c>
      <c r="C52" s="1"/>
      <c r="D52" s="34">
        <f>SUM(D47:D51)</f>
        <v>0</v>
      </c>
      <c r="E52" s="13">
        <f>IF(D52=0,0,F52/D52)</f>
        <v>0</v>
      </c>
      <c r="F52" s="35">
        <f>SUM(F47:F51)</f>
        <v>0</v>
      </c>
      <c r="G52" s="1"/>
      <c r="H52" s="42" t="s">
        <v>43</v>
      </c>
      <c r="I52" s="19"/>
      <c r="J52" s="19"/>
      <c r="K52" s="1"/>
      <c r="L52" s="74">
        <f>SUM(L47:L51)</f>
        <v>0</v>
      </c>
      <c r="M52" s="1"/>
    </row>
    <row r="53" spans="2:13" x14ac:dyDescent="0.35">
      <c r="B53" s="24"/>
      <c r="C53" s="1"/>
      <c r="D53" s="64"/>
      <c r="E53" s="13"/>
      <c r="F53" s="65"/>
      <c r="G53" s="1"/>
      <c r="H53" s="1"/>
      <c r="I53" s="4" t="s">
        <v>38</v>
      </c>
      <c r="J53" s="42" t="s">
        <v>69</v>
      </c>
      <c r="K53" s="4" t="s">
        <v>45</v>
      </c>
      <c r="L53" s="1"/>
      <c r="M53" s="1"/>
    </row>
    <row r="54" spans="2:13" x14ac:dyDescent="0.35">
      <c r="B54" s="23"/>
      <c r="C54" s="1"/>
      <c r="D54" s="1"/>
      <c r="E54" s="89"/>
      <c r="F54" s="107"/>
      <c r="G54" s="70"/>
      <c r="H54" s="19"/>
      <c r="I54" s="67">
        <f>L52</f>
        <v>0</v>
      </c>
      <c r="J54" s="93">
        <f>(K47*L47+K48*L48+K49*L49+K50*L50+K51*L51)</f>
        <v>0</v>
      </c>
      <c r="K54" s="93">
        <f>IF(I54=0,0,J54/I54)</f>
        <v>0</v>
      </c>
      <c r="L54" s="1"/>
      <c r="M54" s="1"/>
    </row>
    <row r="55" spans="2:13" x14ac:dyDescent="0.35">
      <c r="B55" s="3" t="s">
        <v>60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2:13" x14ac:dyDescent="0.35">
      <c r="B56" s="23"/>
      <c r="C56" s="1"/>
      <c r="D56" s="51" t="s">
        <v>73</v>
      </c>
      <c r="E56" s="10" t="s">
        <v>55</v>
      </c>
      <c r="F56" s="215"/>
      <c r="G56" s="216"/>
      <c r="H56" s="216"/>
      <c r="I56" s="216"/>
      <c r="J56" s="5" t="s">
        <v>56</v>
      </c>
      <c r="K56" s="1"/>
      <c r="L56" s="1"/>
      <c r="M56" s="1"/>
    </row>
    <row r="57" spans="2:13" x14ac:dyDescent="0.35">
      <c r="B57" s="103" t="s">
        <v>71</v>
      </c>
      <c r="C57" s="1"/>
      <c r="D57" s="59">
        <f>D31</f>
        <v>0</v>
      </c>
      <c r="E57" s="15">
        <f>G31</f>
        <v>0</v>
      </c>
      <c r="F57" s="108"/>
      <c r="G57" s="102"/>
      <c r="H57" s="110"/>
      <c r="I57" s="111"/>
      <c r="J57" s="10" t="s">
        <v>38</v>
      </c>
      <c r="K57" s="10" t="s">
        <v>57</v>
      </c>
      <c r="L57" s="10" t="s">
        <v>45</v>
      </c>
      <c r="M57" s="1"/>
    </row>
    <row r="58" spans="2:13" x14ac:dyDescent="0.35">
      <c r="B58" s="103" t="s">
        <v>70</v>
      </c>
      <c r="C58" s="1"/>
      <c r="D58" s="9">
        <f>D42+D52+D43</f>
        <v>0</v>
      </c>
      <c r="E58" s="11">
        <f>F42+F52+F43</f>
        <v>0</v>
      </c>
      <c r="F58" s="106" t="s">
        <v>163</v>
      </c>
      <c r="G58" s="84"/>
      <c r="H58" s="109"/>
      <c r="I58" s="109"/>
      <c r="J58" s="8">
        <f>I54+I27</f>
        <v>0</v>
      </c>
      <c r="K58" s="11">
        <f>J54+J27</f>
        <v>0</v>
      </c>
      <c r="L58" s="11">
        <f>IF(J58=0,0,K58/J58)</f>
        <v>0</v>
      </c>
      <c r="M58" s="1"/>
    </row>
    <row r="59" spans="2:13" x14ac:dyDescent="0.35">
      <c r="B59" s="104"/>
      <c r="C59" s="5" t="s">
        <v>24</v>
      </c>
      <c r="D59" s="17">
        <f>D57+D58</f>
        <v>0</v>
      </c>
      <c r="J59" s="11"/>
      <c r="L59" s="1"/>
      <c r="M59" s="15"/>
    </row>
    <row r="60" spans="2:13" x14ac:dyDescent="0.35">
      <c r="B60" s="105" t="s">
        <v>62</v>
      </c>
      <c r="C60" s="213"/>
      <c r="D60" s="214"/>
      <c r="E60" s="214"/>
      <c r="F60" s="214"/>
      <c r="G60" s="214"/>
      <c r="H60" s="214"/>
      <c r="I60" s="214"/>
      <c r="J60" s="214"/>
      <c r="K60" s="214"/>
      <c r="L60" s="214"/>
      <c r="M60" s="214"/>
    </row>
    <row r="62" spans="2:13" x14ac:dyDescent="0.35">
      <c r="B62" s="61" t="s">
        <v>58</v>
      </c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2:13" ht="18.5" x14ac:dyDescent="0.35">
      <c r="B63" s="60" t="s">
        <v>172</v>
      </c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2:13" x14ac:dyDescent="0.35">
      <c r="B64" s="6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2:13" x14ac:dyDescent="0.35">
      <c r="B65" s="61" t="s">
        <v>162</v>
      </c>
      <c r="C65" s="1"/>
      <c r="D65" s="1"/>
      <c r="E65" s="1"/>
      <c r="F65" s="1"/>
      <c r="G65" s="1"/>
      <c r="H65" s="1"/>
      <c r="I65" s="1"/>
      <c r="J65" s="16"/>
      <c r="K65" s="17"/>
      <c r="L65" s="15"/>
      <c r="M65" s="113"/>
    </row>
    <row r="66" spans="2:13" x14ac:dyDescent="0.35">
      <c r="B66" s="61" t="s">
        <v>59</v>
      </c>
      <c r="C66" s="1"/>
      <c r="D66" s="1"/>
      <c r="E66" s="1"/>
      <c r="F66" s="1"/>
      <c r="G66" s="1"/>
      <c r="H66" s="1"/>
      <c r="I66" s="1"/>
      <c r="J66" s="16"/>
      <c r="K66" s="8"/>
      <c r="L66" s="11"/>
    </row>
    <row r="67" spans="2:13" x14ac:dyDescent="0.35">
      <c r="B67" s="61"/>
      <c r="C67" s="1"/>
      <c r="D67" s="1"/>
      <c r="E67" s="1"/>
      <c r="F67" s="1"/>
      <c r="G67" s="1"/>
      <c r="H67" s="1"/>
      <c r="J67" s="16"/>
      <c r="K67" s="8"/>
      <c r="L67" s="12"/>
    </row>
    <row r="68" spans="2:13" x14ac:dyDescent="0.35">
      <c r="B68" s="61"/>
      <c r="C68" s="1"/>
      <c r="D68" s="1"/>
      <c r="E68" s="1"/>
      <c r="F68" s="1"/>
      <c r="G68" s="1"/>
      <c r="H68" s="1"/>
      <c r="J68" s="16"/>
      <c r="K68" s="8"/>
      <c r="L68" s="12"/>
    </row>
    <row r="69" spans="2:13" x14ac:dyDescent="0.35">
      <c r="B69" s="61"/>
      <c r="C69" s="1"/>
      <c r="D69" s="1"/>
      <c r="E69" s="1"/>
      <c r="F69" s="1"/>
      <c r="G69" s="1"/>
      <c r="H69" s="1"/>
      <c r="J69" s="16"/>
      <c r="K69" s="8"/>
      <c r="L69" s="12"/>
    </row>
    <row r="70" spans="2:13" x14ac:dyDescent="0.35">
      <c r="L70" s="109"/>
    </row>
    <row r="71" spans="2:13" x14ac:dyDescent="0.35">
      <c r="L71" s="119"/>
    </row>
    <row r="72" spans="2:13" x14ac:dyDescent="0.35">
      <c r="L72" s="109"/>
    </row>
    <row r="73" spans="2:13" x14ac:dyDescent="0.35">
      <c r="L73" s="112"/>
    </row>
    <row r="75" spans="2:13" x14ac:dyDescent="0.35">
      <c r="L75" s="118"/>
    </row>
  </sheetData>
  <sheetProtection sheet="1" objects="1" scenarios="1"/>
  <mergeCells count="4">
    <mergeCell ref="B1:J1"/>
    <mergeCell ref="C60:M60"/>
    <mergeCell ref="F56:I56"/>
    <mergeCell ref="C3:E3"/>
  </mergeCells>
  <pageMargins left="0.95" right="0.45" top="0.75" bottom="0.75" header="0.3" footer="0.3"/>
  <pageSetup scale="53" orientation="landscape" r:id="rId1"/>
  <headerFooter>
    <oddFooter>&amp;L&amp;F&amp;R&amp;A</oddFooter>
  </headerFooter>
  <ignoredErrors>
    <ignoredError sqref="E5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46"/>
  <sheetViews>
    <sheetView topLeftCell="A11" workbookViewId="0">
      <selection activeCell="A20" sqref="A20"/>
    </sheetView>
  </sheetViews>
  <sheetFormatPr defaultRowHeight="15.5" x14ac:dyDescent="0.35"/>
  <cols>
    <col min="1" max="1" width="6.765625" customWidth="1"/>
    <col min="2" max="2" width="20.765625" customWidth="1"/>
    <col min="3" max="3" width="10.69140625" customWidth="1"/>
    <col min="4" max="4" width="9.07421875" customWidth="1"/>
    <col min="5" max="5" width="10.69140625" customWidth="1"/>
    <col min="6" max="6" width="11" customWidth="1"/>
    <col min="7" max="7" width="10.69140625" customWidth="1"/>
    <col min="8" max="8" width="10.4609375" customWidth="1"/>
    <col min="9" max="9" width="9.69140625" customWidth="1"/>
    <col min="10" max="10" width="9" customWidth="1"/>
    <col min="11" max="11" width="7.765625" customWidth="1"/>
    <col min="12" max="12" width="8.07421875" customWidth="1"/>
    <col min="17" max="17" width="10.69140625" customWidth="1"/>
  </cols>
  <sheetData>
    <row r="1" spans="2:48" ht="17.5" x14ac:dyDescent="0.35">
      <c r="B1" s="220" t="s">
        <v>82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2:48" x14ac:dyDescent="0.35">
      <c r="B2" s="221" t="str">
        <f>'1. Land -Use &amp; Values'!C3</f>
        <v>Example</v>
      </c>
      <c r="C2" s="221"/>
      <c r="D2">
        <f>'1. Land -Use &amp; Values'!J3</f>
        <v>2013</v>
      </c>
      <c r="E2" s="110" t="s">
        <v>100</v>
      </c>
    </row>
    <row r="3" spans="2:48" x14ac:dyDescent="0.35">
      <c r="E3" s="123"/>
      <c r="F3" s="123"/>
      <c r="G3" s="123" t="s">
        <v>96</v>
      </c>
      <c r="H3" s="123" t="s">
        <v>96</v>
      </c>
      <c r="I3" s="123" t="s">
        <v>97</v>
      </c>
      <c r="J3" s="123"/>
      <c r="K3" s="127" t="s">
        <v>104</v>
      </c>
      <c r="L3" s="127" t="s">
        <v>104</v>
      </c>
    </row>
    <row r="4" spans="2:48" x14ac:dyDescent="0.35">
      <c r="D4" t="s">
        <v>89</v>
      </c>
      <c r="E4" s="123" t="s">
        <v>95</v>
      </c>
      <c r="F4" s="123" t="s">
        <v>74</v>
      </c>
      <c r="G4" s="123" t="s">
        <v>88</v>
      </c>
      <c r="H4" s="123" t="s">
        <v>53</v>
      </c>
      <c r="I4" s="123" t="s">
        <v>98</v>
      </c>
      <c r="J4" s="127" t="s">
        <v>72</v>
      </c>
      <c r="K4" s="127" t="s">
        <v>102</v>
      </c>
      <c r="L4" s="127" t="s">
        <v>103</v>
      </c>
    </row>
    <row r="5" spans="2:48" x14ac:dyDescent="0.35">
      <c r="D5" t="s">
        <v>92</v>
      </c>
      <c r="N5" t="s">
        <v>75</v>
      </c>
    </row>
    <row r="6" spans="2:48" x14ac:dyDescent="0.35">
      <c r="B6" s="89" t="s">
        <v>18</v>
      </c>
      <c r="D6" s="126">
        <v>1</v>
      </c>
      <c r="E6" s="118">
        <f>N37</f>
        <v>0</v>
      </c>
      <c r="F6" s="116">
        <f>O37</f>
        <v>0</v>
      </c>
      <c r="G6" s="118">
        <f>P37</f>
        <v>0</v>
      </c>
      <c r="H6" s="116">
        <f>Q37</f>
        <v>0</v>
      </c>
      <c r="I6" s="116">
        <f>R37</f>
        <v>0</v>
      </c>
      <c r="J6" s="121">
        <f>IF(E6=0,0,F6/E6*12)</f>
        <v>0</v>
      </c>
      <c r="K6" s="125">
        <f>G6/12</f>
        <v>0</v>
      </c>
      <c r="L6" s="125">
        <f>(E6-G6)/12</f>
        <v>0</v>
      </c>
      <c r="N6">
        <f>(K6+L6)*12</f>
        <v>0</v>
      </c>
    </row>
    <row r="7" spans="2:48" x14ac:dyDescent="0.35">
      <c r="B7" s="89" t="s">
        <v>19</v>
      </c>
      <c r="D7" s="123">
        <f>D6+1</f>
        <v>2</v>
      </c>
      <c r="E7" s="118">
        <f>S37</f>
        <v>0</v>
      </c>
      <c r="F7" s="118">
        <f>T37</f>
        <v>0</v>
      </c>
      <c r="G7" s="118">
        <f>U37</f>
        <v>0</v>
      </c>
      <c r="H7" s="116">
        <f>V37</f>
        <v>0</v>
      </c>
      <c r="I7" s="116">
        <f>W37</f>
        <v>0</v>
      </c>
      <c r="J7" s="121">
        <f t="shared" ref="J7:J13" si="0">IF(E7=0,0,F7/E7*12)</f>
        <v>0</v>
      </c>
      <c r="K7" s="125">
        <f>G7/12</f>
        <v>0</v>
      </c>
      <c r="L7" s="125">
        <f>(E7-G7)/12</f>
        <v>0</v>
      </c>
      <c r="N7">
        <f>(K7+L7)*12</f>
        <v>0</v>
      </c>
    </row>
    <row r="8" spans="2:48" x14ac:dyDescent="0.35">
      <c r="B8" s="89" t="s">
        <v>20</v>
      </c>
      <c r="D8" s="123">
        <f t="shared" ref="D8:D12" si="1">D7+1</f>
        <v>3</v>
      </c>
      <c r="E8" s="118">
        <f>X37</f>
        <v>0</v>
      </c>
      <c r="F8" s="118">
        <f t="shared" ref="F8:I8" si="2">Y37</f>
        <v>0</v>
      </c>
      <c r="G8" s="118">
        <f t="shared" si="2"/>
        <v>0</v>
      </c>
      <c r="H8" s="116">
        <f t="shared" si="2"/>
        <v>0</v>
      </c>
      <c r="I8" s="116">
        <f t="shared" si="2"/>
        <v>0</v>
      </c>
      <c r="J8" s="121">
        <f t="shared" si="0"/>
        <v>0</v>
      </c>
      <c r="K8" s="125">
        <f t="shared" ref="K8:K12" si="3">G8/12</f>
        <v>0</v>
      </c>
      <c r="L8" s="125">
        <f t="shared" ref="L8:L12" si="4">(E8-G8)/12</f>
        <v>0</v>
      </c>
      <c r="N8">
        <f t="shared" ref="N8:N12" si="5">(K8+L8)*12</f>
        <v>0</v>
      </c>
    </row>
    <row r="9" spans="2:48" x14ac:dyDescent="0.35">
      <c r="B9" s="89" t="s">
        <v>66</v>
      </c>
      <c r="D9" s="123">
        <f t="shared" si="1"/>
        <v>4</v>
      </c>
      <c r="E9" s="118">
        <f>AC37</f>
        <v>0</v>
      </c>
      <c r="F9" s="118">
        <f t="shared" ref="F9:I9" si="6">AD37</f>
        <v>0</v>
      </c>
      <c r="G9" s="118">
        <f t="shared" si="6"/>
        <v>0</v>
      </c>
      <c r="H9" s="116">
        <f t="shared" si="6"/>
        <v>0</v>
      </c>
      <c r="I9" s="116">
        <f t="shared" si="6"/>
        <v>0</v>
      </c>
      <c r="J9" s="121">
        <f t="shared" si="0"/>
        <v>0</v>
      </c>
      <c r="K9" s="125">
        <f t="shared" si="3"/>
        <v>0</v>
      </c>
      <c r="L9" s="125">
        <f t="shared" si="4"/>
        <v>0</v>
      </c>
      <c r="N9">
        <f t="shared" si="5"/>
        <v>0</v>
      </c>
    </row>
    <row r="10" spans="2:48" x14ac:dyDescent="0.35">
      <c r="B10" s="89" t="s">
        <v>67</v>
      </c>
      <c r="D10" s="123">
        <f t="shared" si="1"/>
        <v>5</v>
      </c>
      <c r="E10" s="118">
        <f>AH37</f>
        <v>0</v>
      </c>
      <c r="F10" s="118">
        <f t="shared" ref="F10:I10" si="7">AI37</f>
        <v>0</v>
      </c>
      <c r="G10" s="118">
        <f t="shared" si="7"/>
        <v>0</v>
      </c>
      <c r="H10" s="116">
        <f t="shared" si="7"/>
        <v>0</v>
      </c>
      <c r="I10" s="116">
        <f t="shared" si="7"/>
        <v>0</v>
      </c>
      <c r="J10" s="121">
        <f t="shared" si="0"/>
        <v>0</v>
      </c>
      <c r="K10" s="125">
        <f t="shared" si="3"/>
        <v>0</v>
      </c>
      <c r="L10" s="125">
        <f t="shared" si="4"/>
        <v>0</v>
      </c>
      <c r="N10">
        <f t="shared" si="5"/>
        <v>0</v>
      </c>
    </row>
    <row r="11" spans="2:48" x14ac:dyDescent="0.35">
      <c r="B11" s="89" t="s">
        <v>91</v>
      </c>
      <c r="D11" s="123">
        <f t="shared" si="1"/>
        <v>6</v>
      </c>
      <c r="E11" s="118">
        <f>AM37</f>
        <v>0</v>
      </c>
      <c r="F11" s="118">
        <f t="shared" ref="F11:I11" si="8">AN37</f>
        <v>0</v>
      </c>
      <c r="G11" s="118">
        <f t="shared" si="8"/>
        <v>0</v>
      </c>
      <c r="H11" s="116">
        <f t="shared" si="8"/>
        <v>0</v>
      </c>
      <c r="I11" s="116">
        <f t="shared" si="8"/>
        <v>0</v>
      </c>
      <c r="J11" s="121">
        <f t="shared" si="0"/>
        <v>0</v>
      </c>
      <c r="K11" s="125">
        <f t="shared" si="3"/>
        <v>0</v>
      </c>
      <c r="L11" s="125">
        <f t="shared" si="4"/>
        <v>0</v>
      </c>
      <c r="N11">
        <f t="shared" si="5"/>
        <v>0</v>
      </c>
    </row>
    <row r="12" spans="2:48" x14ac:dyDescent="0.35">
      <c r="B12" s="89" t="s">
        <v>22</v>
      </c>
      <c r="D12" s="123">
        <f t="shared" si="1"/>
        <v>7</v>
      </c>
      <c r="E12" s="118">
        <f>AR37</f>
        <v>0</v>
      </c>
      <c r="F12" s="118">
        <f t="shared" ref="F12:I12" si="9">AS37</f>
        <v>0</v>
      </c>
      <c r="G12" s="118">
        <f t="shared" si="9"/>
        <v>0</v>
      </c>
      <c r="H12" s="116">
        <f t="shared" si="9"/>
        <v>0</v>
      </c>
      <c r="I12" s="116">
        <f t="shared" si="9"/>
        <v>0</v>
      </c>
      <c r="J12" s="121">
        <f t="shared" si="0"/>
        <v>0</v>
      </c>
      <c r="K12" s="125">
        <f t="shared" si="3"/>
        <v>0</v>
      </c>
      <c r="L12" s="125">
        <f t="shared" si="4"/>
        <v>0</v>
      </c>
      <c r="N12">
        <f t="shared" si="5"/>
        <v>0</v>
      </c>
    </row>
    <row r="13" spans="2:48" x14ac:dyDescent="0.35">
      <c r="B13" s="130" t="s">
        <v>24</v>
      </c>
      <c r="E13" s="129">
        <f>SUM(E6:E12)</f>
        <v>0</v>
      </c>
      <c r="F13" s="131">
        <f>SUM(F6:F12)</f>
        <v>0</v>
      </c>
      <c r="G13" s="129">
        <f>SUM(G6:G12)</f>
        <v>0</v>
      </c>
      <c r="H13" s="131">
        <f>SUM(H6:H12)</f>
        <v>0</v>
      </c>
      <c r="I13" s="131">
        <f>SUM(I6:I12)</f>
        <v>0</v>
      </c>
      <c r="J13" s="132">
        <f t="shared" si="0"/>
        <v>0</v>
      </c>
      <c r="K13" s="129">
        <f t="shared" ref="K13:L13" si="10">SUM(K6:K12)</f>
        <v>0</v>
      </c>
      <c r="L13" s="129">
        <f t="shared" si="10"/>
        <v>0</v>
      </c>
    </row>
    <row r="14" spans="2:48" x14ac:dyDescent="0.35">
      <c r="N14">
        <v>1</v>
      </c>
      <c r="O14">
        <v>1</v>
      </c>
      <c r="P14">
        <v>1</v>
      </c>
      <c r="Q14">
        <v>1</v>
      </c>
      <c r="R14">
        <v>1</v>
      </c>
      <c r="S14" s="110">
        <v>2</v>
      </c>
      <c r="T14">
        <f>$S$14</f>
        <v>2</v>
      </c>
      <c r="U14">
        <f>$S$14</f>
        <v>2</v>
      </c>
      <c r="V14">
        <f>$S$14</f>
        <v>2</v>
      </c>
      <c r="W14">
        <f>$S$14</f>
        <v>2</v>
      </c>
      <c r="X14" s="110">
        <v>3</v>
      </c>
      <c r="Y14" s="110">
        <f>X14</f>
        <v>3</v>
      </c>
      <c r="Z14" s="110">
        <f t="shared" ref="Z14:AB14" si="11">Y14</f>
        <v>3</v>
      </c>
      <c r="AA14" s="110">
        <f t="shared" si="11"/>
        <v>3</v>
      </c>
      <c r="AB14" s="110">
        <f t="shared" si="11"/>
        <v>3</v>
      </c>
      <c r="AC14">
        <v>4</v>
      </c>
      <c r="AD14">
        <f>AC14</f>
        <v>4</v>
      </c>
      <c r="AE14">
        <f t="shared" ref="AE14:AG14" si="12">AD14</f>
        <v>4</v>
      </c>
      <c r="AF14">
        <f t="shared" si="12"/>
        <v>4</v>
      </c>
      <c r="AG14">
        <f t="shared" si="12"/>
        <v>4</v>
      </c>
      <c r="AH14" s="110">
        <v>5</v>
      </c>
      <c r="AI14">
        <f>AH14</f>
        <v>5</v>
      </c>
      <c r="AJ14">
        <f t="shared" ref="AJ14:AL14" si="13">AI14</f>
        <v>5</v>
      </c>
      <c r="AK14">
        <f t="shared" si="13"/>
        <v>5</v>
      </c>
      <c r="AL14">
        <f t="shared" si="13"/>
        <v>5</v>
      </c>
      <c r="AM14" s="110">
        <v>6</v>
      </c>
      <c r="AN14" s="110">
        <f>AM14</f>
        <v>6</v>
      </c>
      <c r="AO14" s="110">
        <f t="shared" ref="AO14:AQ14" si="14">AN14</f>
        <v>6</v>
      </c>
      <c r="AP14" s="110">
        <f t="shared" si="14"/>
        <v>6</v>
      </c>
      <c r="AQ14" s="110">
        <f t="shared" si="14"/>
        <v>6</v>
      </c>
      <c r="AR14" s="110">
        <v>7</v>
      </c>
      <c r="AS14" s="110">
        <f>AR14</f>
        <v>7</v>
      </c>
      <c r="AT14" s="110">
        <f t="shared" ref="AT14:AV14" si="15">AS14</f>
        <v>7</v>
      </c>
      <c r="AU14" s="110">
        <f t="shared" si="15"/>
        <v>7</v>
      </c>
      <c r="AV14" s="110">
        <f t="shared" si="15"/>
        <v>7</v>
      </c>
    </row>
    <row r="15" spans="2:48" x14ac:dyDescent="0.35">
      <c r="C15" t="s">
        <v>89</v>
      </c>
      <c r="D15" t="s">
        <v>94</v>
      </c>
      <c r="G15" t="s">
        <v>85</v>
      </c>
      <c r="N15" t="s">
        <v>89</v>
      </c>
      <c r="O15" t="s">
        <v>53</v>
      </c>
      <c r="P15" t="s">
        <v>90</v>
      </c>
      <c r="Q15" t="s">
        <v>90</v>
      </c>
      <c r="R15" t="s">
        <v>97</v>
      </c>
      <c r="S15" t="s">
        <v>89</v>
      </c>
      <c r="T15" t="s">
        <v>53</v>
      </c>
      <c r="U15" t="s">
        <v>90</v>
      </c>
      <c r="V15" t="s">
        <v>90</v>
      </c>
      <c r="W15" t="s">
        <v>97</v>
      </c>
      <c r="X15" t="s">
        <v>89</v>
      </c>
      <c r="Y15" t="s">
        <v>53</v>
      </c>
      <c r="Z15" t="s">
        <v>90</v>
      </c>
      <c r="AA15" t="s">
        <v>90</v>
      </c>
      <c r="AB15" t="s">
        <v>97</v>
      </c>
      <c r="AC15" t="s">
        <v>89</v>
      </c>
      <c r="AD15" t="s">
        <v>53</v>
      </c>
      <c r="AE15" t="s">
        <v>90</v>
      </c>
      <c r="AF15" t="s">
        <v>90</v>
      </c>
      <c r="AG15" t="s">
        <v>97</v>
      </c>
      <c r="AH15" t="s">
        <v>89</v>
      </c>
      <c r="AI15" t="s">
        <v>53</v>
      </c>
      <c r="AJ15" t="s">
        <v>90</v>
      </c>
      <c r="AK15" t="s">
        <v>90</v>
      </c>
      <c r="AL15" t="s">
        <v>97</v>
      </c>
      <c r="AM15" t="s">
        <v>89</v>
      </c>
      <c r="AN15" t="s">
        <v>53</v>
      </c>
      <c r="AO15" t="s">
        <v>90</v>
      </c>
      <c r="AP15" t="s">
        <v>90</v>
      </c>
      <c r="AQ15" t="s">
        <v>97</v>
      </c>
      <c r="AR15" t="s">
        <v>89</v>
      </c>
      <c r="AS15" t="s">
        <v>53</v>
      </c>
      <c r="AT15" t="s">
        <v>90</v>
      </c>
      <c r="AU15" t="s">
        <v>90</v>
      </c>
      <c r="AV15" t="s">
        <v>97</v>
      </c>
    </row>
    <row r="16" spans="2:48" x14ac:dyDescent="0.35">
      <c r="B16" t="s">
        <v>83</v>
      </c>
      <c r="C16" t="s">
        <v>87</v>
      </c>
      <c r="D16" t="s">
        <v>93</v>
      </c>
      <c r="E16" t="s">
        <v>74</v>
      </c>
      <c r="F16" t="s">
        <v>84</v>
      </c>
      <c r="G16" t="s">
        <v>86</v>
      </c>
      <c r="N16" t="s">
        <v>68</v>
      </c>
      <c r="O16" t="s">
        <v>88</v>
      </c>
      <c r="P16" t="s">
        <v>88</v>
      </c>
      <c r="Q16" t="s">
        <v>53</v>
      </c>
      <c r="R16" t="s">
        <v>99</v>
      </c>
      <c r="S16" t="s">
        <v>68</v>
      </c>
      <c r="T16" t="s">
        <v>88</v>
      </c>
      <c r="U16" t="s">
        <v>88</v>
      </c>
      <c r="V16" t="s">
        <v>53</v>
      </c>
      <c r="W16" t="s">
        <v>99</v>
      </c>
      <c r="X16" t="s">
        <v>68</v>
      </c>
      <c r="Y16" t="s">
        <v>88</v>
      </c>
      <c r="Z16" t="s">
        <v>88</v>
      </c>
      <c r="AA16" t="s">
        <v>53</v>
      </c>
      <c r="AB16" t="s">
        <v>99</v>
      </c>
      <c r="AC16" t="s">
        <v>68</v>
      </c>
      <c r="AD16" t="s">
        <v>88</v>
      </c>
      <c r="AE16" t="s">
        <v>88</v>
      </c>
      <c r="AF16" t="s">
        <v>53</v>
      </c>
      <c r="AG16" t="s">
        <v>99</v>
      </c>
      <c r="AH16" t="s">
        <v>68</v>
      </c>
      <c r="AI16" t="s">
        <v>88</v>
      </c>
      <c r="AJ16" t="s">
        <v>88</v>
      </c>
      <c r="AK16" t="s">
        <v>53</v>
      </c>
      <c r="AL16" t="s">
        <v>99</v>
      </c>
      <c r="AM16" t="s">
        <v>68</v>
      </c>
      <c r="AN16" t="s">
        <v>88</v>
      </c>
      <c r="AO16" t="s">
        <v>88</v>
      </c>
      <c r="AP16" t="s">
        <v>53</v>
      </c>
      <c r="AQ16" t="s">
        <v>99</v>
      </c>
      <c r="AR16" t="s">
        <v>68</v>
      </c>
      <c r="AS16" t="s">
        <v>88</v>
      </c>
      <c r="AT16" t="s">
        <v>88</v>
      </c>
      <c r="AU16" t="s">
        <v>53</v>
      </c>
      <c r="AV16" t="s">
        <v>99</v>
      </c>
    </row>
    <row r="17" spans="1:48" ht="20.149999999999999" customHeight="1" x14ac:dyDescent="0.35">
      <c r="A17" s="123">
        <v>1</v>
      </c>
      <c r="B17" s="122"/>
      <c r="C17" s="122"/>
      <c r="D17" s="122">
        <v>0</v>
      </c>
      <c r="E17" s="210">
        <v>0</v>
      </c>
      <c r="F17" s="128">
        <f>IF(D17=0,0,E17/D17)</f>
        <v>0</v>
      </c>
      <c r="G17" s="122">
        <v>0</v>
      </c>
      <c r="N17" s="120" t="str">
        <f>IF($C17=1,$D17," ")</f>
        <v xml:space="preserve"> </v>
      </c>
      <c r="O17" s="124" t="str">
        <f>IF($C17=1,$E17," ")</f>
        <v xml:space="preserve"> </v>
      </c>
      <c r="P17" s="120" t="str">
        <f>IF($C17=1,$D17*$G17*0.01," ")</f>
        <v xml:space="preserve"> </v>
      </c>
      <c r="Q17" s="124" t="str">
        <f>IF($C17=1,$E17*$G17*0.01," ")</f>
        <v xml:space="preserve"> </v>
      </c>
      <c r="R17" s="121" t="str">
        <f>IF($C17=1,(O17-Q17),"  ")</f>
        <v xml:space="preserve">  </v>
      </c>
      <c r="S17" s="120" t="str">
        <f>IF($C17=2,$D17," ")</f>
        <v xml:space="preserve"> </v>
      </c>
      <c r="T17" s="124" t="str">
        <f>IF($C17=2,$E17," ")</f>
        <v xml:space="preserve"> </v>
      </c>
      <c r="U17" s="120" t="str">
        <f>IF($C17=2,$D17*$G17*0.01," ")</f>
        <v xml:space="preserve"> </v>
      </c>
      <c r="V17" s="124" t="str">
        <f>IF($C17=2,$E17*$G17*0.01," ")</f>
        <v xml:space="preserve"> </v>
      </c>
      <c r="W17" s="121" t="str">
        <f>IF($C17=2,(T17-V17),"  ")</f>
        <v xml:space="preserve">  </v>
      </c>
      <c r="X17" s="120" t="str">
        <f>IF($C17=3,$D17," ")</f>
        <v xml:space="preserve"> </v>
      </c>
      <c r="Y17" s="124" t="str">
        <f>IF($C17=3,$E17," ")</f>
        <v xml:space="preserve"> </v>
      </c>
      <c r="Z17" s="120" t="str">
        <f>IF($C17=3,$D17*$G17*0.01," ")</f>
        <v xml:space="preserve"> </v>
      </c>
      <c r="AA17" s="124" t="str">
        <f>IF($C17=3,$E17*$G17*0.01," ")</f>
        <v xml:space="preserve"> </v>
      </c>
      <c r="AB17" s="121" t="str">
        <f>IF($C17=3,(Y17-AA17),"  ")</f>
        <v xml:space="preserve">  </v>
      </c>
      <c r="AC17" s="120" t="str">
        <f>IF($C17=4,$D17," ")</f>
        <v xml:space="preserve"> </v>
      </c>
      <c r="AD17" s="124" t="str">
        <f>IF($C17=4,$E17," ")</f>
        <v xml:space="preserve"> </v>
      </c>
      <c r="AE17" s="120" t="str">
        <f>IF($C17=4,$D17*$G17*0.01," ")</f>
        <v xml:space="preserve"> </v>
      </c>
      <c r="AF17" s="124" t="str">
        <f>IF($C17=4,$E17*$G17*0.01," ")</f>
        <v xml:space="preserve"> </v>
      </c>
      <c r="AG17" s="121" t="str">
        <f>IF($C17=4,(AD17-AF17),"  ")</f>
        <v xml:space="preserve">  </v>
      </c>
      <c r="AH17" s="120" t="str">
        <f>IF($C17=5,$D17," ")</f>
        <v xml:space="preserve"> </v>
      </c>
      <c r="AI17" s="124" t="str">
        <f>IF($C17=5,$E17," ")</f>
        <v xml:space="preserve"> </v>
      </c>
      <c r="AJ17" s="120" t="str">
        <f>IF($C17=5,$D17*$G17*0.01," ")</f>
        <v xml:space="preserve"> </v>
      </c>
      <c r="AK17" s="124" t="str">
        <f>IF($C17=5,$E17*$G17*0.01," ")</f>
        <v xml:space="preserve"> </v>
      </c>
      <c r="AL17" s="121" t="str">
        <f>IF($C17=5,(AI17-AK17),"  ")</f>
        <v xml:space="preserve">  </v>
      </c>
      <c r="AM17" s="120" t="str">
        <f>IF($C17=6,$D17," ")</f>
        <v xml:space="preserve"> </v>
      </c>
      <c r="AN17" s="124" t="str">
        <f>IF($C17=6,$E17," ")</f>
        <v xml:space="preserve"> </v>
      </c>
      <c r="AO17" s="120" t="str">
        <f>IF($C17=6,$D17*$G17*0.01," ")</f>
        <v xml:space="preserve"> </v>
      </c>
      <c r="AP17" s="124" t="str">
        <f>IF($C17=6,$E17*$G17*0.01," ")</f>
        <v xml:space="preserve"> </v>
      </c>
      <c r="AQ17" s="121" t="str">
        <f>IF($C17=6,(AN17-AP17),"  ")</f>
        <v xml:space="preserve">  </v>
      </c>
      <c r="AR17" s="120" t="str">
        <f>IF($C17=7,$D17," ")</f>
        <v xml:space="preserve"> </v>
      </c>
      <c r="AS17" s="124" t="str">
        <f>IF($C17=7,$E17," ")</f>
        <v xml:space="preserve"> </v>
      </c>
      <c r="AT17" s="120" t="str">
        <f>IF($C17=7,$D17*$G17*0.01," ")</f>
        <v xml:space="preserve"> </v>
      </c>
      <c r="AU17" s="124" t="str">
        <f>IF($C17=7,$E17*$G17*0.01," ")</f>
        <v xml:space="preserve"> </v>
      </c>
      <c r="AV17" s="121" t="str">
        <f>IF($C17=7,(AS17-AU17),"  ")</f>
        <v xml:space="preserve">  </v>
      </c>
    </row>
    <row r="18" spans="1:48" ht="20.149999999999999" customHeight="1" x14ac:dyDescent="0.35">
      <c r="A18" s="123">
        <f>+A17+1</f>
        <v>2</v>
      </c>
      <c r="B18" s="122"/>
      <c r="C18" s="122"/>
      <c r="D18" s="122">
        <v>0</v>
      </c>
      <c r="E18" s="210">
        <v>0</v>
      </c>
      <c r="F18" s="128">
        <f t="shared" ref="F18:F36" si="16">IF(D18=0,0,E18/D18)</f>
        <v>0</v>
      </c>
      <c r="G18" s="122">
        <v>0</v>
      </c>
      <c r="N18" s="120" t="str">
        <f t="shared" ref="N18:N36" si="17">IF($C18=1,$D18," ")</f>
        <v xml:space="preserve"> </v>
      </c>
      <c r="O18" s="124" t="str">
        <f t="shared" ref="O18:O36" si="18">IF($C18=1,$E18," ")</f>
        <v xml:space="preserve"> </v>
      </c>
      <c r="P18" s="120" t="str">
        <f t="shared" ref="P18:P36" si="19">IF($C18=1,$D18*$G18*0.01," ")</f>
        <v xml:space="preserve"> </v>
      </c>
      <c r="Q18" s="124" t="str">
        <f t="shared" ref="Q18:Q36" si="20">IF($C18=1,$E18*$G18*0.01," ")</f>
        <v xml:space="preserve"> </v>
      </c>
      <c r="R18" s="121" t="str">
        <f t="shared" ref="R18:R36" si="21">IF($C18=1,(O18-Q18),"  ")</f>
        <v xml:space="preserve">  </v>
      </c>
      <c r="S18" s="120" t="str">
        <f t="shared" ref="S18:S36" si="22">IF($C18=2,$D18," ")</f>
        <v xml:space="preserve"> </v>
      </c>
      <c r="T18" s="124" t="str">
        <f t="shared" ref="T18:T36" si="23">IF($C18=2,$E18," ")</f>
        <v xml:space="preserve"> </v>
      </c>
      <c r="U18" s="120" t="str">
        <f t="shared" ref="U18:U36" si="24">IF($C18=2,$D18*$G18*0.01," ")</f>
        <v xml:space="preserve"> </v>
      </c>
      <c r="V18" s="124" t="str">
        <f t="shared" ref="V18:V36" si="25">IF($C18=2,$E18*$G18*0.01," ")</f>
        <v xml:space="preserve"> </v>
      </c>
      <c r="W18" s="121" t="str">
        <f t="shared" ref="W18:W36" si="26">IF($C18=2,(T18-V18),"  ")</f>
        <v xml:space="preserve">  </v>
      </c>
      <c r="X18" s="120" t="str">
        <f t="shared" ref="X18:X36" si="27">IF($C18=3,$D18," ")</f>
        <v xml:space="preserve"> </v>
      </c>
      <c r="Y18" s="124" t="str">
        <f t="shared" ref="Y18:Y36" si="28">IF($C18=3,$E18," ")</f>
        <v xml:space="preserve"> </v>
      </c>
      <c r="Z18" s="120" t="str">
        <f t="shared" ref="Z18:Z36" si="29">IF($C18=3,$D18*$G18*0.01," ")</f>
        <v xml:space="preserve"> </v>
      </c>
      <c r="AA18" s="124" t="str">
        <f t="shared" ref="AA18:AA36" si="30">IF($C18=3,$E18*$G18*0.01," ")</f>
        <v xml:space="preserve"> </v>
      </c>
      <c r="AB18" s="121" t="str">
        <f t="shared" ref="AB18:AB36" si="31">IF($C18=3,(Y18-AA18),"  ")</f>
        <v xml:space="preserve">  </v>
      </c>
      <c r="AC18" s="120" t="str">
        <f t="shared" ref="AC18:AC36" si="32">IF($C18=4,$D18," ")</f>
        <v xml:space="preserve"> </v>
      </c>
      <c r="AD18" s="124" t="str">
        <f t="shared" ref="AD18:AD36" si="33">IF($C18=4,$E18," ")</f>
        <v xml:space="preserve"> </v>
      </c>
      <c r="AE18" s="120" t="str">
        <f t="shared" ref="AE18:AE36" si="34">IF($C18=4,$D18*$G18*0.01," ")</f>
        <v xml:space="preserve"> </v>
      </c>
      <c r="AF18" s="124" t="str">
        <f t="shared" ref="AF18:AF36" si="35">IF($C18=4,$E18*$G18*0.01," ")</f>
        <v xml:space="preserve"> </v>
      </c>
      <c r="AG18" s="121" t="str">
        <f t="shared" ref="AG18:AG36" si="36">IF($C18=4,(AD18-AF18),"  ")</f>
        <v xml:space="preserve">  </v>
      </c>
      <c r="AH18" s="120" t="str">
        <f t="shared" ref="AH18:AH36" si="37">IF($C18=5,$D18," ")</f>
        <v xml:space="preserve"> </v>
      </c>
      <c r="AI18" s="124" t="str">
        <f t="shared" ref="AI18:AI36" si="38">IF($C18=5,$E18," ")</f>
        <v xml:space="preserve"> </v>
      </c>
      <c r="AJ18" s="120" t="str">
        <f t="shared" ref="AJ18:AJ36" si="39">IF($C18=5,$D18*$G18*0.01," ")</f>
        <v xml:space="preserve"> </v>
      </c>
      <c r="AK18" s="124" t="str">
        <f t="shared" ref="AK18:AK36" si="40">IF($C18=5,$E18*$G18*0.01," ")</f>
        <v xml:space="preserve"> </v>
      </c>
      <c r="AL18" s="121" t="str">
        <f t="shared" ref="AL18:AL36" si="41">IF($C18=5,(AI18-AK18),"  ")</f>
        <v xml:space="preserve">  </v>
      </c>
      <c r="AM18" s="120" t="str">
        <f t="shared" ref="AM18:AM36" si="42">IF($C18=6,$D18," ")</f>
        <v xml:space="preserve"> </v>
      </c>
      <c r="AN18" s="124" t="str">
        <f t="shared" ref="AN18:AN36" si="43">IF($C18=6,$E18," ")</f>
        <v xml:space="preserve"> </v>
      </c>
      <c r="AO18" s="120" t="str">
        <f t="shared" ref="AO18:AO36" si="44">IF($C18=6,$D18*$G18*0.01," ")</f>
        <v xml:space="preserve"> </v>
      </c>
      <c r="AP18" s="124" t="str">
        <f t="shared" ref="AP18:AP36" si="45">IF($C18=6,$E18*$G18*0.01," ")</f>
        <v xml:space="preserve"> </v>
      </c>
      <c r="AQ18" s="121" t="str">
        <f t="shared" ref="AQ18:AQ36" si="46">IF($C18=6,(AN18-AP18),"  ")</f>
        <v xml:space="preserve">  </v>
      </c>
      <c r="AR18" s="120" t="str">
        <f t="shared" ref="AR18:AR36" si="47">IF($C18=7,$D18," ")</f>
        <v xml:space="preserve"> </v>
      </c>
      <c r="AS18" s="124" t="str">
        <f t="shared" ref="AS18:AS36" si="48">IF($C18=7,$E18," ")</f>
        <v xml:space="preserve"> </v>
      </c>
      <c r="AT18" s="120" t="str">
        <f t="shared" ref="AT18:AT36" si="49">IF($C18=7,$D18*$G18*0.01," ")</f>
        <v xml:space="preserve"> </v>
      </c>
      <c r="AU18" s="124" t="str">
        <f t="shared" ref="AU18:AU36" si="50">IF($C18=7,$E18*$G18*0.01," ")</f>
        <v xml:space="preserve"> </v>
      </c>
      <c r="AV18" s="121" t="str">
        <f t="shared" ref="AV18:AV36" si="51">IF($C18=7,(AS18-AU18),"  ")</f>
        <v xml:space="preserve">  </v>
      </c>
    </row>
    <row r="19" spans="1:48" ht="20.149999999999999" customHeight="1" x14ac:dyDescent="0.35">
      <c r="A19" s="123">
        <f t="shared" ref="A19:A36" si="52">+A18+1</f>
        <v>3</v>
      </c>
      <c r="B19" s="122"/>
      <c r="C19" s="122"/>
      <c r="D19" s="122">
        <v>0</v>
      </c>
      <c r="E19" s="210">
        <v>0</v>
      </c>
      <c r="F19" s="128">
        <f t="shared" si="16"/>
        <v>0</v>
      </c>
      <c r="G19" s="122">
        <v>0</v>
      </c>
      <c r="N19" s="120" t="str">
        <f t="shared" si="17"/>
        <v xml:space="preserve"> </v>
      </c>
      <c r="O19" s="124" t="str">
        <f t="shared" si="18"/>
        <v xml:space="preserve"> </v>
      </c>
      <c r="P19" s="120" t="str">
        <f t="shared" si="19"/>
        <v xml:space="preserve"> </v>
      </c>
      <c r="Q19" s="124" t="str">
        <f t="shared" si="20"/>
        <v xml:space="preserve"> </v>
      </c>
      <c r="R19" s="121" t="str">
        <f t="shared" si="21"/>
        <v xml:space="preserve">  </v>
      </c>
      <c r="S19" s="120" t="str">
        <f t="shared" si="22"/>
        <v xml:space="preserve"> </v>
      </c>
      <c r="T19" s="124" t="str">
        <f t="shared" si="23"/>
        <v xml:space="preserve"> </v>
      </c>
      <c r="U19" s="120" t="str">
        <f t="shared" si="24"/>
        <v xml:space="preserve"> </v>
      </c>
      <c r="V19" s="124" t="str">
        <f t="shared" si="25"/>
        <v xml:space="preserve"> </v>
      </c>
      <c r="W19" s="121" t="str">
        <f t="shared" si="26"/>
        <v xml:space="preserve">  </v>
      </c>
      <c r="X19" s="120" t="str">
        <f t="shared" si="27"/>
        <v xml:space="preserve"> </v>
      </c>
      <c r="Y19" s="124" t="str">
        <f t="shared" si="28"/>
        <v xml:space="preserve"> </v>
      </c>
      <c r="Z19" s="120" t="str">
        <f t="shared" si="29"/>
        <v xml:space="preserve"> </v>
      </c>
      <c r="AA19" s="124" t="str">
        <f t="shared" si="30"/>
        <v xml:space="preserve"> </v>
      </c>
      <c r="AB19" s="121" t="str">
        <f t="shared" si="31"/>
        <v xml:space="preserve">  </v>
      </c>
      <c r="AC19" s="120" t="str">
        <f t="shared" si="32"/>
        <v xml:space="preserve"> </v>
      </c>
      <c r="AD19" s="124" t="str">
        <f t="shared" si="33"/>
        <v xml:space="preserve"> </v>
      </c>
      <c r="AE19" s="120" t="str">
        <f t="shared" si="34"/>
        <v xml:space="preserve"> </v>
      </c>
      <c r="AF19" s="124" t="str">
        <f t="shared" si="35"/>
        <v xml:space="preserve"> </v>
      </c>
      <c r="AG19" s="121" t="str">
        <f t="shared" si="36"/>
        <v xml:space="preserve">  </v>
      </c>
      <c r="AH19" s="120" t="str">
        <f t="shared" si="37"/>
        <v xml:space="preserve"> </v>
      </c>
      <c r="AI19" s="124" t="str">
        <f t="shared" si="38"/>
        <v xml:space="preserve"> </v>
      </c>
      <c r="AJ19" s="120" t="str">
        <f t="shared" si="39"/>
        <v xml:space="preserve"> </v>
      </c>
      <c r="AK19" s="124" t="str">
        <f t="shared" si="40"/>
        <v xml:space="preserve"> </v>
      </c>
      <c r="AL19" s="121" t="str">
        <f t="shared" si="41"/>
        <v xml:space="preserve">  </v>
      </c>
      <c r="AM19" s="120" t="str">
        <f t="shared" si="42"/>
        <v xml:space="preserve"> </v>
      </c>
      <c r="AN19" s="124" t="str">
        <f t="shared" si="43"/>
        <v xml:space="preserve"> </v>
      </c>
      <c r="AO19" s="120" t="str">
        <f t="shared" si="44"/>
        <v xml:space="preserve"> </v>
      </c>
      <c r="AP19" s="124" t="str">
        <f t="shared" si="45"/>
        <v xml:space="preserve"> </v>
      </c>
      <c r="AQ19" s="121" t="str">
        <f t="shared" si="46"/>
        <v xml:space="preserve">  </v>
      </c>
      <c r="AR19" s="120" t="str">
        <f t="shared" si="47"/>
        <v xml:space="preserve"> </v>
      </c>
      <c r="AS19" s="124" t="str">
        <f t="shared" si="48"/>
        <v xml:space="preserve"> </v>
      </c>
      <c r="AT19" s="120" t="str">
        <f t="shared" si="49"/>
        <v xml:space="preserve"> </v>
      </c>
      <c r="AU19" s="124" t="str">
        <f t="shared" si="50"/>
        <v xml:space="preserve"> </v>
      </c>
      <c r="AV19" s="121" t="str">
        <f t="shared" si="51"/>
        <v xml:space="preserve">  </v>
      </c>
    </row>
    <row r="20" spans="1:48" ht="20.149999999999999" customHeight="1" x14ac:dyDescent="0.35">
      <c r="A20" s="123">
        <f t="shared" si="52"/>
        <v>4</v>
      </c>
      <c r="B20" s="122"/>
      <c r="C20" s="122"/>
      <c r="D20" s="122">
        <v>0</v>
      </c>
      <c r="E20" s="210">
        <v>0</v>
      </c>
      <c r="F20" s="128">
        <f t="shared" si="16"/>
        <v>0</v>
      </c>
      <c r="G20" s="122">
        <v>0</v>
      </c>
      <c r="N20" s="120" t="str">
        <f t="shared" si="17"/>
        <v xml:space="preserve"> </v>
      </c>
      <c r="O20" s="124" t="str">
        <f t="shared" si="18"/>
        <v xml:space="preserve"> </v>
      </c>
      <c r="P20" s="120" t="str">
        <f t="shared" si="19"/>
        <v xml:space="preserve"> </v>
      </c>
      <c r="Q20" s="124" t="str">
        <f t="shared" si="20"/>
        <v xml:space="preserve"> </v>
      </c>
      <c r="R20" s="121" t="str">
        <f t="shared" si="21"/>
        <v xml:space="preserve">  </v>
      </c>
      <c r="S20" s="120" t="str">
        <f t="shared" si="22"/>
        <v xml:space="preserve"> </v>
      </c>
      <c r="T20" s="124" t="str">
        <f t="shared" si="23"/>
        <v xml:space="preserve"> </v>
      </c>
      <c r="U20" s="120" t="str">
        <f t="shared" si="24"/>
        <v xml:space="preserve"> </v>
      </c>
      <c r="V20" s="124" t="str">
        <f t="shared" si="25"/>
        <v xml:space="preserve"> </v>
      </c>
      <c r="W20" s="121" t="str">
        <f t="shared" si="26"/>
        <v xml:space="preserve">  </v>
      </c>
      <c r="X20" s="120" t="str">
        <f t="shared" si="27"/>
        <v xml:space="preserve"> </v>
      </c>
      <c r="Y20" s="124" t="str">
        <f t="shared" si="28"/>
        <v xml:space="preserve"> </v>
      </c>
      <c r="Z20" s="120" t="str">
        <f t="shared" si="29"/>
        <v xml:space="preserve"> </v>
      </c>
      <c r="AA20" s="124" t="str">
        <f t="shared" si="30"/>
        <v xml:space="preserve"> </v>
      </c>
      <c r="AB20" s="121" t="str">
        <f t="shared" si="31"/>
        <v xml:space="preserve">  </v>
      </c>
      <c r="AC20" s="120" t="str">
        <f t="shared" si="32"/>
        <v xml:space="preserve"> </v>
      </c>
      <c r="AD20" s="124" t="str">
        <f t="shared" si="33"/>
        <v xml:space="preserve"> </v>
      </c>
      <c r="AE20" s="120" t="str">
        <f t="shared" si="34"/>
        <v xml:space="preserve"> </v>
      </c>
      <c r="AF20" s="124" t="str">
        <f t="shared" si="35"/>
        <v xml:space="preserve"> </v>
      </c>
      <c r="AG20" s="121" t="str">
        <f t="shared" si="36"/>
        <v xml:space="preserve">  </v>
      </c>
      <c r="AH20" s="120" t="str">
        <f t="shared" si="37"/>
        <v xml:space="preserve"> </v>
      </c>
      <c r="AI20" s="124" t="str">
        <f t="shared" si="38"/>
        <v xml:space="preserve"> </v>
      </c>
      <c r="AJ20" s="120" t="str">
        <f t="shared" si="39"/>
        <v xml:space="preserve"> </v>
      </c>
      <c r="AK20" s="124" t="str">
        <f t="shared" si="40"/>
        <v xml:space="preserve"> </v>
      </c>
      <c r="AL20" s="121" t="str">
        <f t="shared" si="41"/>
        <v xml:space="preserve">  </v>
      </c>
      <c r="AM20" s="120" t="str">
        <f t="shared" si="42"/>
        <v xml:space="preserve"> </v>
      </c>
      <c r="AN20" s="124" t="str">
        <f t="shared" si="43"/>
        <v xml:space="preserve"> </v>
      </c>
      <c r="AO20" s="120" t="str">
        <f t="shared" si="44"/>
        <v xml:space="preserve"> </v>
      </c>
      <c r="AP20" s="124" t="str">
        <f t="shared" si="45"/>
        <v xml:space="preserve"> </v>
      </c>
      <c r="AQ20" s="121" t="str">
        <f t="shared" si="46"/>
        <v xml:space="preserve">  </v>
      </c>
      <c r="AR20" s="120" t="str">
        <f t="shared" si="47"/>
        <v xml:space="preserve"> </v>
      </c>
      <c r="AS20" s="124" t="str">
        <f t="shared" si="48"/>
        <v xml:space="preserve"> </v>
      </c>
      <c r="AT20" s="120" t="str">
        <f t="shared" si="49"/>
        <v xml:space="preserve"> </v>
      </c>
      <c r="AU20" s="124" t="str">
        <f t="shared" si="50"/>
        <v xml:space="preserve"> </v>
      </c>
      <c r="AV20" s="121" t="str">
        <f t="shared" si="51"/>
        <v xml:space="preserve">  </v>
      </c>
    </row>
    <row r="21" spans="1:48" ht="20.149999999999999" customHeight="1" x14ac:dyDescent="0.35">
      <c r="A21" s="123">
        <f t="shared" si="52"/>
        <v>5</v>
      </c>
      <c r="B21" s="122"/>
      <c r="C21" s="122"/>
      <c r="D21" s="122">
        <v>0</v>
      </c>
      <c r="E21" s="210">
        <v>0</v>
      </c>
      <c r="F21" s="128">
        <f t="shared" si="16"/>
        <v>0</v>
      </c>
      <c r="G21" s="122">
        <v>0</v>
      </c>
      <c r="N21" s="120" t="str">
        <f t="shared" si="17"/>
        <v xml:space="preserve"> </v>
      </c>
      <c r="O21" s="124" t="str">
        <f t="shared" si="18"/>
        <v xml:space="preserve"> </v>
      </c>
      <c r="P21" s="120" t="str">
        <f t="shared" si="19"/>
        <v xml:space="preserve"> </v>
      </c>
      <c r="Q21" s="124" t="str">
        <f t="shared" si="20"/>
        <v xml:space="preserve"> </v>
      </c>
      <c r="R21" s="121" t="str">
        <f t="shared" si="21"/>
        <v xml:space="preserve">  </v>
      </c>
      <c r="S21" s="120" t="str">
        <f t="shared" si="22"/>
        <v xml:space="preserve"> </v>
      </c>
      <c r="T21" s="124" t="str">
        <f t="shared" si="23"/>
        <v xml:space="preserve"> </v>
      </c>
      <c r="U21" s="120" t="str">
        <f t="shared" si="24"/>
        <v xml:space="preserve"> </v>
      </c>
      <c r="V21" s="124" t="str">
        <f t="shared" si="25"/>
        <v xml:space="preserve"> </v>
      </c>
      <c r="W21" s="121" t="str">
        <f t="shared" si="26"/>
        <v xml:space="preserve">  </v>
      </c>
      <c r="X21" s="120" t="str">
        <f t="shared" si="27"/>
        <v xml:space="preserve"> </v>
      </c>
      <c r="Y21" s="124" t="str">
        <f t="shared" si="28"/>
        <v xml:space="preserve"> </v>
      </c>
      <c r="Z21" s="120" t="str">
        <f t="shared" si="29"/>
        <v xml:space="preserve"> </v>
      </c>
      <c r="AA21" s="124" t="str">
        <f t="shared" si="30"/>
        <v xml:space="preserve"> </v>
      </c>
      <c r="AB21" s="121" t="str">
        <f t="shared" si="31"/>
        <v xml:space="preserve">  </v>
      </c>
      <c r="AC21" s="120" t="str">
        <f t="shared" si="32"/>
        <v xml:space="preserve"> </v>
      </c>
      <c r="AD21" s="124" t="str">
        <f t="shared" si="33"/>
        <v xml:space="preserve"> </v>
      </c>
      <c r="AE21" s="120" t="str">
        <f t="shared" si="34"/>
        <v xml:space="preserve"> </v>
      </c>
      <c r="AF21" s="124" t="str">
        <f t="shared" si="35"/>
        <v xml:space="preserve"> </v>
      </c>
      <c r="AG21" s="121" t="str">
        <f t="shared" si="36"/>
        <v xml:space="preserve">  </v>
      </c>
      <c r="AH21" s="120" t="str">
        <f t="shared" si="37"/>
        <v xml:space="preserve"> </v>
      </c>
      <c r="AI21" s="124" t="str">
        <f t="shared" si="38"/>
        <v xml:space="preserve"> </v>
      </c>
      <c r="AJ21" s="120" t="str">
        <f t="shared" si="39"/>
        <v xml:space="preserve"> </v>
      </c>
      <c r="AK21" s="124" t="str">
        <f t="shared" si="40"/>
        <v xml:space="preserve"> </v>
      </c>
      <c r="AL21" s="121" t="str">
        <f t="shared" si="41"/>
        <v xml:space="preserve">  </v>
      </c>
      <c r="AM21" s="120" t="str">
        <f t="shared" si="42"/>
        <v xml:space="preserve"> </v>
      </c>
      <c r="AN21" s="124" t="str">
        <f t="shared" si="43"/>
        <v xml:space="preserve"> </v>
      </c>
      <c r="AO21" s="120" t="str">
        <f t="shared" si="44"/>
        <v xml:space="preserve"> </v>
      </c>
      <c r="AP21" s="124" t="str">
        <f t="shared" si="45"/>
        <v xml:space="preserve"> </v>
      </c>
      <c r="AQ21" s="121" t="str">
        <f t="shared" si="46"/>
        <v xml:space="preserve">  </v>
      </c>
      <c r="AR21" s="120" t="str">
        <f t="shared" si="47"/>
        <v xml:space="preserve"> </v>
      </c>
      <c r="AS21" s="124" t="str">
        <f t="shared" si="48"/>
        <v xml:space="preserve"> </v>
      </c>
      <c r="AT21" s="120" t="str">
        <f t="shared" si="49"/>
        <v xml:space="preserve"> </v>
      </c>
      <c r="AU21" s="124" t="str">
        <f t="shared" si="50"/>
        <v xml:space="preserve"> </v>
      </c>
      <c r="AV21" s="121" t="str">
        <f t="shared" si="51"/>
        <v xml:space="preserve">  </v>
      </c>
    </row>
    <row r="22" spans="1:48" ht="20.149999999999999" customHeight="1" x14ac:dyDescent="0.35">
      <c r="A22" s="123">
        <f t="shared" si="52"/>
        <v>6</v>
      </c>
      <c r="B22" s="122"/>
      <c r="C22" s="122"/>
      <c r="D22" s="122">
        <v>0</v>
      </c>
      <c r="E22" s="210">
        <v>0</v>
      </c>
      <c r="F22" s="128">
        <f t="shared" si="16"/>
        <v>0</v>
      </c>
      <c r="G22" s="122">
        <v>0</v>
      </c>
      <c r="N22" s="120" t="str">
        <f t="shared" si="17"/>
        <v xml:space="preserve"> </v>
      </c>
      <c r="O22" s="124" t="str">
        <f t="shared" si="18"/>
        <v xml:space="preserve"> </v>
      </c>
      <c r="P22" s="120" t="str">
        <f t="shared" si="19"/>
        <v xml:space="preserve"> </v>
      </c>
      <c r="Q22" s="124" t="str">
        <f t="shared" si="20"/>
        <v xml:space="preserve"> </v>
      </c>
      <c r="R22" s="121" t="str">
        <f t="shared" si="21"/>
        <v xml:space="preserve">  </v>
      </c>
      <c r="S22" s="120" t="str">
        <f t="shared" si="22"/>
        <v xml:space="preserve"> </v>
      </c>
      <c r="T22" s="124" t="str">
        <f t="shared" si="23"/>
        <v xml:space="preserve"> </v>
      </c>
      <c r="U22" s="120" t="str">
        <f t="shared" si="24"/>
        <v xml:space="preserve"> </v>
      </c>
      <c r="V22" s="124" t="str">
        <f t="shared" si="25"/>
        <v xml:space="preserve"> </v>
      </c>
      <c r="W22" s="121" t="str">
        <f t="shared" si="26"/>
        <v xml:space="preserve">  </v>
      </c>
      <c r="X22" s="120" t="str">
        <f t="shared" si="27"/>
        <v xml:space="preserve"> </v>
      </c>
      <c r="Y22" s="124" t="str">
        <f t="shared" si="28"/>
        <v xml:space="preserve"> </v>
      </c>
      <c r="Z22" s="120" t="str">
        <f t="shared" si="29"/>
        <v xml:space="preserve"> </v>
      </c>
      <c r="AA22" s="124" t="str">
        <f t="shared" si="30"/>
        <v xml:space="preserve"> </v>
      </c>
      <c r="AB22" s="121" t="str">
        <f t="shared" si="31"/>
        <v xml:space="preserve">  </v>
      </c>
      <c r="AC22" s="120" t="str">
        <f t="shared" si="32"/>
        <v xml:space="preserve"> </v>
      </c>
      <c r="AD22" s="124" t="str">
        <f t="shared" si="33"/>
        <v xml:space="preserve"> </v>
      </c>
      <c r="AE22" s="120" t="str">
        <f t="shared" si="34"/>
        <v xml:space="preserve"> </v>
      </c>
      <c r="AF22" s="124" t="str">
        <f t="shared" si="35"/>
        <v xml:space="preserve"> </v>
      </c>
      <c r="AG22" s="121" t="str">
        <f t="shared" si="36"/>
        <v xml:space="preserve">  </v>
      </c>
      <c r="AH22" s="120" t="str">
        <f t="shared" si="37"/>
        <v xml:space="preserve"> </v>
      </c>
      <c r="AI22" s="124" t="str">
        <f t="shared" si="38"/>
        <v xml:space="preserve"> </v>
      </c>
      <c r="AJ22" s="120" t="str">
        <f t="shared" si="39"/>
        <v xml:space="preserve"> </v>
      </c>
      <c r="AK22" s="124" t="str">
        <f t="shared" si="40"/>
        <v xml:space="preserve"> </v>
      </c>
      <c r="AL22" s="121" t="str">
        <f t="shared" si="41"/>
        <v xml:space="preserve">  </v>
      </c>
      <c r="AM22" s="120" t="str">
        <f t="shared" si="42"/>
        <v xml:space="preserve"> </v>
      </c>
      <c r="AN22" s="124" t="str">
        <f t="shared" si="43"/>
        <v xml:space="preserve"> </v>
      </c>
      <c r="AO22" s="120" t="str">
        <f t="shared" si="44"/>
        <v xml:space="preserve"> </v>
      </c>
      <c r="AP22" s="124" t="str">
        <f t="shared" si="45"/>
        <v xml:space="preserve"> </v>
      </c>
      <c r="AQ22" s="121" t="str">
        <f t="shared" si="46"/>
        <v xml:space="preserve">  </v>
      </c>
      <c r="AR22" s="120" t="str">
        <f t="shared" si="47"/>
        <v xml:space="preserve"> </v>
      </c>
      <c r="AS22" s="124" t="str">
        <f t="shared" si="48"/>
        <v xml:space="preserve"> </v>
      </c>
      <c r="AT22" s="120" t="str">
        <f t="shared" si="49"/>
        <v xml:space="preserve"> </v>
      </c>
      <c r="AU22" s="124" t="str">
        <f t="shared" si="50"/>
        <v xml:space="preserve"> </v>
      </c>
      <c r="AV22" s="121" t="str">
        <f t="shared" si="51"/>
        <v xml:space="preserve">  </v>
      </c>
    </row>
    <row r="23" spans="1:48" ht="20.149999999999999" customHeight="1" x14ac:dyDescent="0.35">
      <c r="A23" s="123">
        <f t="shared" si="52"/>
        <v>7</v>
      </c>
      <c r="B23" s="122"/>
      <c r="C23" s="122"/>
      <c r="D23" s="122">
        <v>0</v>
      </c>
      <c r="E23" s="210">
        <v>0</v>
      </c>
      <c r="F23" s="128">
        <f t="shared" si="16"/>
        <v>0</v>
      </c>
      <c r="G23" s="122">
        <v>0</v>
      </c>
      <c r="N23" s="120" t="str">
        <f t="shared" si="17"/>
        <v xml:space="preserve"> </v>
      </c>
      <c r="O23" s="124" t="str">
        <f t="shared" si="18"/>
        <v xml:space="preserve"> </v>
      </c>
      <c r="P23" s="120" t="str">
        <f t="shared" si="19"/>
        <v xml:space="preserve"> </v>
      </c>
      <c r="Q23" s="124" t="str">
        <f t="shared" si="20"/>
        <v xml:space="preserve"> </v>
      </c>
      <c r="R23" s="121" t="str">
        <f t="shared" si="21"/>
        <v xml:space="preserve">  </v>
      </c>
      <c r="S23" s="120" t="str">
        <f t="shared" si="22"/>
        <v xml:space="preserve"> </v>
      </c>
      <c r="T23" s="124" t="str">
        <f t="shared" si="23"/>
        <v xml:space="preserve"> </v>
      </c>
      <c r="U23" s="120" t="str">
        <f t="shared" si="24"/>
        <v xml:space="preserve"> </v>
      </c>
      <c r="V23" s="124" t="str">
        <f t="shared" si="25"/>
        <v xml:space="preserve"> </v>
      </c>
      <c r="W23" s="121" t="str">
        <f t="shared" si="26"/>
        <v xml:space="preserve">  </v>
      </c>
      <c r="X23" s="120" t="str">
        <f t="shared" si="27"/>
        <v xml:space="preserve"> </v>
      </c>
      <c r="Y23" s="124" t="str">
        <f t="shared" si="28"/>
        <v xml:space="preserve"> </v>
      </c>
      <c r="Z23" s="120" t="str">
        <f t="shared" si="29"/>
        <v xml:space="preserve"> </v>
      </c>
      <c r="AA23" s="124" t="str">
        <f t="shared" si="30"/>
        <v xml:space="preserve"> </v>
      </c>
      <c r="AB23" s="121" t="str">
        <f t="shared" si="31"/>
        <v xml:space="preserve">  </v>
      </c>
      <c r="AC23" s="120" t="str">
        <f t="shared" si="32"/>
        <v xml:space="preserve"> </v>
      </c>
      <c r="AD23" s="124" t="str">
        <f t="shared" si="33"/>
        <v xml:space="preserve"> </v>
      </c>
      <c r="AE23" s="120" t="str">
        <f t="shared" si="34"/>
        <v xml:space="preserve"> </v>
      </c>
      <c r="AF23" s="124" t="str">
        <f t="shared" si="35"/>
        <v xml:space="preserve"> </v>
      </c>
      <c r="AG23" s="121" t="str">
        <f t="shared" si="36"/>
        <v xml:space="preserve">  </v>
      </c>
      <c r="AH23" s="120" t="str">
        <f t="shared" si="37"/>
        <v xml:space="preserve"> </v>
      </c>
      <c r="AI23" s="124" t="str">
        <f t="shared" si="38"/>
        <v xml:space="preserve"> </v>
      </c>
      <c r="AJ23" s="120" t="str">
        <f t="shared" si="39"/>
        <v xml:space="preserve"> </v>
      </c>
      <c r="AK23" s="124" t="str">
        <f t="shared" si="40"/>
        <v xml:space="preserve"> </v>
      </c>
      <c r="AL23" s="121" t="str">
        <f t="shared" si="41"/>
        <v xml:space="preserve">  </v>
      </c>
      <c r="AM23" s="120" t="str">
        <f t="shared" si="42"/>
        <v xml:space="preserve"> </v>
      </c>
      <c r="AN23" s="124" t="str">
        <f t="shared" si="43"/>
        <v xml:space="preserve"> </v>
      </c>
      <c r="AO23" s="120" t="str">
        <f t="shared" si="44"/>
        <v xml:space="preserve"> </v>
      </c>
      <c r="AP23" s="124" t="str">
        <f t="shared" si="45"/>
        <v xml:space="preserve"> </v>
      </c>
      <c r="AQ23" s="121" t="str">
        <f t="shared" si="46"/>
        <v xml:space="preserve">  </v>
      </c>
      <c r="AR23" s="120" t="str">
        <f t="shared" si="47"/>
        <v xml:space="preserve"> </v>
      </c>
      <c r="AS23" s="124" t="str">
        <f t="shared" si="48"/>
        <v xml:space="preserve"> </v>
      </c>
      <c r="AT23" s="120" t="str">
        <f t="shared" si="49"/>
        <v xml:space="preserve"> </v>
      </c>
      <c r="AU23" s="124" t="str">
        <f t="shared" si="50"/>
        <v xml:space="preserve"> </v>
      </c>
      <c r="AV23" s="121" t="str">
        <f t="shared" si="51"/>
        <v xml:space="preserve">  </v>
      </c>
    </row>
    <row r="24" spans="1:48" ht="20.149999999999999" customHeight="1" x14ac:dyDescent="0.35">
      <c r="A24" s="123">
        <f t="shared" si="52"/>
        <v>8</v>
      </c>
      <c r="B24" s="122"/>
      <c r="C24" s="122"/>
      <c r="D24" s="122">
        <v>0</v>
      </c>
      <c r="E24" s="210">
        <v>0</v>
      </c>
      <c r="F24" s="128">
        <f t="shared" si="16"/>
        <v>0</v>
      </c>
      <c r="G24" s="122">
        <v>0</v>
      </c>
      <c r="N24" s="120" t="str">
        <f t="shared" si="17"/>
        <v xml:space="preserve"> </v>
      </c>
      <c r="O24" s="124" t="str">
        <f t="shared" si="18"/>
        <v xml:space="preserve"> </v>
      </c>
      <c r="P24" s="120" t="str">
        <f t="shared" si="19"/>
        <v xml:space="preserve"> </v>
      </c>
      <c r="Q24" s="124" t="str">
        <f t="shared" si="20"/>
        <v xml:space="preserve"> </v>
      </c>
      <c r="R24" s="121" t="str">
        <f t="shared" si="21"/>
        <v xml:space="preserve">  </v>
      </c>
      <c r="S24" s="120" t="str">
        <f t="shared" si="22"/>
        <v xml:space="preserve"> </v>
      </c>
      <c r="T24" s="124" t="str">
        <f t="shared" si="23"/>
        <v xml:space="preserve"> </v>
      </c>
      <c r="U24" s="120" t="str">
        <f t="shared" si="24"/>
        <v xml:space="preserve"> </v>
      </c>
      <c r="V24" s="124" t="str">
        <f t="shared" si="25"/>
        <v xml:space="preserve"> </v>
      </c>
      <c r="W24" s="121" t="str">
        <f t="shared" si="26"/>
        <v xml:space="preserve">  </v>
      </c>
      <c r="X24" s="120" t="str">
        <f t="shared" si="27"/>
        <v xml:space="preserve"> </v>
      </c>
      <c r="Y24" s="124" t="str">
        <f t="shared" si="28"/>
        <v xml:space="preserve"> </v>
      </c>
      <c r="Z24" s="120" t="str">
        <f t="shared" si="29"/>
        <v xml:space="preserve"> </v>
      </c>
      <c r="AA24" s="124" t="str">
        <f t="shared" si="30"/>
        <v xml:space="preserve"> </v>
      </c>
      <c r="AB24" s="121" t="str">
        <f t="shared" si="31"/>
        <v xml:space="preserve">  </v>
      </c>
      <c r="AC24" s="120" t="str">
        <f t="shared" si="32"/>
        <v xml:space="preserve"> </v>
      </c>
      <c r="AD24" s="124" t="str">
        <f t="shared" si="33"/>
        <v xml:space="preserve"> </v>
      </c>
      <c r="AE24" s="120" t="str">
        <f t="shared" si="34"/>
        <v xml:space="preserve"> </v>
      </c>
      <c r="AF24" s="124" t="str">
        <f t="shared" si="35"/>
        <v xml:space="preserve"> </v>
      </c>
      <c r="AG24" s="121" t="str">
        <f t="shared" si="36"/>
        <v xml:space="preserve">  </v>
      </c>
      <c r="AH24" s="120" t="str">
        <f t="shared" si="37"/>
        <v xml:space="preserve"> </v>
      </c>
      <c r="AI24" s="124" t="str">
        <f t="shared" si="38"/>
        <v xml:space="preserve"> </v>
      </c>
      <c r="AJ24" s="120" t="str">
        <f t="shared" si="39"/>
        <v xml:space="preserve"> </v>
      </c>
      <c r="AK24" s="124" t="str">
        <f t="shared" si="40"/>
        <v xml:space="preserve"> </v>
      </c>
      <c r="AL24" s="121" t="str">
        <f t="shared" si="41"/>
        <v xml:space="preserve">  </v>
      </c>
      <c r="AM24" s="120" t="str">
        <f t="shared" si="42"/>
        <v xml:space="preserve"> </v>
      </c>
      <c r="AN24" s="124" t="str">
        <f t="shared" si="43"/>
        <v xml:space="preserve"> </v>
      </c>
      <c r="AO24" s="120" t="str">
        <f t="shared" si="44"/>
        <v xml:space="preserve"> </v>
      </c>
      <c r="AP24" s="124" t="str">
        <f t="shared" si="45"/>
        <v xml:space="preserve"> </v>
      </c>
      <c r="AQ24" s="121" t="str">
        <f t="shared" si="46"/>
        <v xml:space="preserve">  </v>
      </c>
      <c r="AR24" s="120" t="str">
        <f t="shared" si="47"/>
        <v xml:space="preserve"> </v>
      </c>
      <c r="AS24" s="124" t="str">
        <f t="shared" si="48"/>
        <v xml:space="preserve"> </v>
      </c>
      <c r="AT24" s="120" t="str">
        <f t="shared" si="49"/>
        <v xml:space="preserve"> </v>
      </c>
      <c r="AU24" s="124" t="str">
        <f t="shared" si="50"/>
        <v xml:space="preserve"> </v>
      </c>
      <c r="AV24" s="121" t="str">
        <f t="shared" si="51"/>
        <v xml:space="preserve">  </v>
      </c>
    </row>
    <row r="25" spans="1:48" ht="20.149999999999999" customHeight="1" x14ac:dyDescent="0.35">
      <c r="A25" s="123">
        <f t="shared" si="52"/>
        <v>9</v>
      </c>
      <c r="B25" s="122"/>
      <c r="C25" s="122"/>
      <c r="D25" s="122">
        <v>0</v>
      </c>
      <c r="E25" s="210">
        <v>0</v>
      </c>
      <c r="F25" s="128">
        <f t="shared" si="16"/>
        <v>0</v>
      </c>
      <c r="G25" s="122">
        <v>0</v>
      </c>
      <c r="N25" s="120" t="str">
        <f t="shared" si="17"/>
        <v xml:space="preserve"> </v>
      </c>
      <c r="O25" s="124" t="str">
        <f t="shared" si="18"/>
        <v xml:space="preserve"> </v>
      </c>
      <c r="P25" s="120" t="str">
        <f t="shared" si="19"/>
        <v xml:space="preserve"> </v>
      </c>
      <c r="Q25" s="124" t="str">
        <f t="shared" si="20"/>
        <v xml:space="preserve"> </v>
      </c>
      <c r="R25" s="121" t="str">
        <f t="shared" si="21"/>
        <v xml:space="preserve">  </v>
      </c>
      <c r="S25" s="120" t="str">
        <f t="shared" si="22"/>
        <v xml:space="preserve"> </v>
      </c>
      <c r="T25" s="124" t="str">
        <f t="shared" si="23"/>
        <v xml:space="preserve"> </v>
      </c>
      <c r="U25" s="120" t="str">
        <f t="shared" si="24"/>
        <v xml:space="preserve"> </v>
      </c>
      <c r="V25" s="124" t="str">
        <f t="shared" si="25"/>
        <v xml:space="preserve"> </v>
      </c>
      <c r="W25" s="121" t="str">
        <f t="shared" si="26"/>
        <v xml:space="preserve">  </v>
      </c>
      <c r="X25" s="120" t="str">
        <f t="shared" si="27"/>
        <v xml:space="preserve"> </v>
      </c>
      <c r="Y25" s="124" t="str">
        <f t="shared" si="28"/>
        <v xml:space="preserve"> </v>
      </c>
      <c r="Z25" s="120" t="str">
        <f t="shared" si="29"/>
        <v xml:space="preserve"> </v>
      </c>
      <c r="AA25" s="124" t="str">
        <f t="shared" si="30"/>
        <v xml:space="preserve"> </v>
      </c>
      <c r="AB25" s="121" t="str">
        <f t="shared" si="31"/>
        <v xml:space="preserve">  </v>
      </c>
      <c r="AC25" s="120" t="str">
        <f t="shared" si="32"/>
        <v xml:space="preserve"> </v>
      </c>
      <c r="AD25" s="124" t="str">
        <f t="shared" si="33"/>
        <v xml:space="preserve"> </v>
      </c>
      <c r="AE25" s="120" t="str">
        <f t="shared" si="34"/>
        <v xml:space="preserve"> </v>
      </c>
      <c r="AF25" s="124" t="str">
        <f t="shared" si="35"/>
        <v xml:space="preserve"> </v>
      </c>
      <c r="AG25" s="121" t="str">
        <f t="shared" si="36"/>
        <v xml:space="preserve">  </v>
      </c>
      <c r="AH25" s="120" t="str">
        <f t="shared" si="37"/>
        <v xml:space="preserve"> </v>
      </c>
      <c r="AI25" s="124" t="str">
        <f t="shared" si="38"/>
        <v xml:space="preserve"> </v>
      </c>
      <c r="AJ25" s="120" t="str">
        <f t="shared" si="39"/>
        <v xml:space="preserve"> </v>
      </c>
      <c r="AK25" s="124" t="str">
        <f t="shared" si="40"/>
        <v xml:space="preserve"> </v>
      </c>
      <c r="AL25" s="121" t="str">
        <f t="shared" si="41"/>
        <v xml:space="preserve">  </v>
      </c>
      <c r="AM25" s="120" t="str">
        <f t="shared" si="42"/>
        <v xml:space="preserve"> </v>
      </c>
      <c r="AN25" s="124" t="str">
        <f t="shared" si="43"/>
        <v xml:space="preserve"> </v>
      </c>
      <c r="AO25" s="120" t="str">
        <f t="shared" si="44"/>
        <v xml:space="preserve"> </v>
      </c>
      <c r="AP25" s="124" t="str">
        <f t="shared" si="45"/>
        <v xml:space="preserve"> </v>
      </c>
      <c r="AQ25" s="121" t="str">
        <f t="shared" si="46"/>
        <v xml:space="preserve">  </v>
      </c>
      <c r="AR25" s="120" t="str">
        <f t="shared" si="47"/>
        <v xml:space="preserve"> </v>
      </c>
      <c r="AS25" s="124" t="str">
        <f t="shared" si="48"/>
        <v xml:space="preserve"> </v>
      </c>
      <c r="AT25" s="120" t="str">
        <f t="shared" si="49"/>
        <v xml:space="preserve"> </v>
      </c>
      <c r="AU25" s="124" t="str">
        <f t="shared" si="50"/>
        <v xml:space="preserve"> </v>
      </c>
      <c r="AV25" s="121" t="str">
        <f t="shared" si="51"/>
        <v xml:space="preserve">  </v>
      </c>
    </row>
    <row r="26" spans="1:48" ht="20.149999999999999" customHeight="1" x14ac:dyDescent="0.35">
      <c r="A26" s="123">
        <f t="shared" si="52"/>
        <v>10</v>
      </c>
      <c r="B26" s="122"/>
      <c r="C26" s="122"/>
      <c r="D26" s="122">
        <v>0</v>
      </c>
      <c r="E26" s="210">
        <v>0</v>
      </c>
      <c r="F26" s="128">
        <f t="shared" si="16"/>
        <v>0</v>
      </c>
      <c r="G26" s="122">
        <v>0</v>
      </c>
      <c r="N26" s="120" t="str">
        <f t="shared" si="17"/>
        <v xml:space="preserve"> </v>
      </c>
      <c r="O26" s="124" t="str">
        <f t="shared" si="18"/>
        <v xml:space="preserve"> </v>
      </c>
      <c r="P26" s="120" t="str">
        <f t="shared" si="19"/>
        <v xml:space="preserve"> </v>
      </c>
      <c r="Q26" s="124" t="str">
        <f t="shared" si="20"/>
        <v xml:space="preserve"> </v>
      </c>
      <c r="R26" s="121" t="str">
        <f t="shared" si="21"/>
        <v xml:space="preserve">  </v>
      </c>
      <c r="S26" s="120" t="str">
        <f t="shared" si="22"/>
        <v xml:space="preserve"> </v>
      </c>
      <c r="T26" s="124" t="str">
        <f t="shared" si="23"/>
        <v xml:space="preserve"> </v>
      </c>
      <c r="U26" s="120" t="str">
        <f t="shared" si="24"/>
        <v xml:space="preserve"> </v>
      </c>
      <c r="V26" s="124" t="str">
        <f t="shared" si="25"/>
        <v xml:space="preserve"> </v>
      </c>
      <c r="W26" s="121" t="str">
        <f t="shared" si="26"/>
        <v xml:space="preserve">  </v>
      </c>
      <c r="X26" s="120" t="str">
        <f t="shared" si="27"/>
        <v xml:space="preserve"> </v>
      </c>
      <c r="Y26" s="124" t="str">
        <f t="shared" si="28"/>
        <v xml:space="preserve"> </v>
      </c>
      <c r="Z26" s="120" t="str">
        <f t="shared" si="29"/>
        <v xml:space="preserve"> </v>
      </c>
      <c r="AA26" s="124" t="str">
        <f t="shared" si="30"/>
        <v xml:space="preserve"> </v>
      </c>
      <c r="AB26" s="121" t="str">
        <f t="shared" si="31"/>
        <v xml:space="preserve">  </v>
      </c>
      <c r="AC26" s="120" t="str">
        <f t="shared" si="32"/>
        <v xml:space="preserve"> </v>
      </c>
      <c r="AD26" s="124" t="str">
        <f t="shared" si="33"/>
        <v xml:space="preserve"> </v>
      </c>
      <c r="AE26" s="120" t="str">
        <f t="shared" si="34"/>
        <v xml:space="preserve"> </v>
      </c>
      <c r="AF26" s="124" t="str">
        <f t="shared" si="35"/>
        <v xml:space="preserve"> </v>
      </c>
      <c r="AG26" s="121" t="str">
        <f t="shared" si="36"/>
        <v xml:space="preserve">  </v>
      </c>
      <c r="AH26" s="120" t="str">
        <f t="shared" si="37"/>
        <v xml:space="preserve"> </v>
      </c>
      <c r="AI26" s="124" t="str">
        <f t="shared" si="38"/>
        <v xml:space="preserve"> </v>
      </c>
      <c r="AJ26" s="120" t="str">
        <f t="shared" si="39"/>
        <v xml:space="preserve"> </v>
      </c>
      <c r="AK26" s="124" t="str">
        <f t="shared" si="40"/>
        <v xml:space="preserve"> </v>
      </c>
      <c r="AL26" s="121" t="str">
        <f t="shared" si="41"/>
        <v xml:space="preserve">  </v>
      </c>
      <c r="AM26" s="120" t="str">
        <f t="shared" si="42"/>
        <v xml:space="preserve"> </v>
      </c>
      <c r="AN26" s="124" t="str">
        <f t="shared" si="43"/>
        <v xml:space="preserve"> </v>
      </c>
      <c r="AO26" s="120" t="str">
        <f t="shared" si="44"/>
        <v xml:space="preserve"> </v>
      </c>
      <c r="AP26" s="124" t="str">
        <f t="shared" si="45"/>
        <v xml:space="preserve"> </v>
      </c>
      <c r="AQ26" s="121" t="str">
        <f t="shared" si="46"/>
        <v xml:space="preserve">  </v>
      </c>
      <c r="AR26" s="120" t="str">
        <f t="shared" si="47"/>
        <v xml:space="preserve"> </v>
      </c>
      <c r="AS26" s="124" t="str">
        <f t="shared" si="48"/>
        <v xml:space="preserve"> </v>
      </c>
      <c r="AT26" s="120" t="str">
        <f t="shared" si="49"/>
        <v xml:space="preserve"> </v>
      </c>
      <c r="AU26" s="124" t="str">
        <f t="shared" si="50"/>
        <v xml:space="preserve"> </v>
      </c>
      <c r="AV26" s="121" t="str">
        <f t="shared" si="51"/>
        <v xml:space="preserve">  </v>
      </c>
    </row>
    <row r="27" spans="1:48" ht="20.149999999999999" customHeight="1" x14ac:dyDescent="0.35">
      <c r="A27" s="123">
        <f t="shared" si="52"/>
        <v>11</v>
      </c>
      <c r="B27" s="122"/>
      <c r="C27" s="122"/>
      <c r="D27" s="122">
        <v>0</v>
      </c>
      <c r="E27" s="210">
        <v>0</v>
      </c>
      <c r="F27" s="128">
        <f t="shared" si="16"/>
        <v>0</v>
      </c>
      <c r="G27" s="122">
        <v>0</v>
      </c>
      <c r="N27" s="120" t="str">
        <f t="shared" si="17"/>
        <v xml:space="preserve"> </v>
      </c>
      <c r="O27" s="124" t="str">
        <f t="shared" si="18"/>
        <v xml:space="preserve"> </v>
      </c>
      <c r="P27" s="120" t="str">
        <f t="shared" si="19"/>
        <v xml:space="preserve"> </v>
      </c>
      <c r="Q27" s="124" t="str">
        <f t="shared" si="20"/>
        <v xml:space="preserve"> </v>
      </c>
      <c r="R27" s="121" t="str">
        <f t="shared" si="21"/>
        <v xml:space="preserve">  </v>
      </c>
      <c r="S27" s="120" t="str">
        <f t="shared" si="22"/>
        <v xml:space="preserve"> </v>
      </c>
      <c r="T27" s="124" t="str">
        <f t="shared" si="23"/>
        <v xml:space="preserve"> </v>
      </c>
      <c r="U27" s="120" t="str">
        <f t="shared" si="24"/>
        <v xml:space="preserve"> </v>
      </c>
      <c r="V27" s="124" t="str">
        <f t="shared" si="25"/>
        <v xml:space="preserve"> </v>
      </c>
      <c r="W27" s="121" t="str">
        <f t="shared" si="26"/>
        <v xml:space="preserve">  </v>
      </c>
      <c r="X27" s="120" t="str">
        <f t="shared" si="27"/>
        <v xml:space="preserve"> </v>
      </c>
      <c r="Y27" s="124" t="str">
        <f t="shared" si="28"/>
        <v xml:space="preserve"> </v>
      </c>
      <c r="Z27" s="120" t="str">
        <f t="shared" si="29"/>
        <v xml:space="preserve"> </v>
      </c>
      <c r="AA27" s="124" t="str">
        <f t="shared" si="30"/>
        <v xml:space="preserve"> </v>
      </c>
      <c r="AB27" s="121" t="str">
        <f t="shared" si="31"/>
        <v xml:space="preserve">  </v>
      </c>
      <c r="AC27" s="120" t="str">
        <f t="shared" si="32"/>
        <v xml:space="preserve"> </v>
      </c>
      <c r="AD27" s="124" t="str">
        <f t="shared" si="33"/>
        <v xml:space="preserve"> </v>
      </c>
      <c r="AE27" s="120" t="str">
        <f t="shared" si="34"/>
        <v xml:space="preserve"> </v>
      </c>
      <c r="AF27" s="124" t="str">
        <f t="shared" si="35"/>
        <v xml:space="preserve"> </v>
      </c>
      <c r="AG27" s="121" t="str">
        <f t="shared" si="36"/>
        <v xml:space="preserve">  </v>
      </c>
      <c r="AH27" s="120" t="str">
        <f t="shared" si="37"/>
        <v xml:space="preserve"> </v>
      </c>
      <c r="AI27" s="124" t="str">
        <f t="shared" si="38"/>
        <v xml:space="preserve"> </v>
      </c>
      <c r="AJ27" s="120" t="str">
        <f t="shared" si="39"/>
        <v xml:space="preserve"> </v>
      </c>
      <c r="AK27" s="124" t="str">
        <f t="shared" si="40"/>
        <v xml:space="preserve"> </v>
      </c>
      <c r="AL27" s="121" t="str">
        <f t="shared" si="41"/>
        <v xml:space="preserve">  </v>
      </c>
      <c r="AM27" s="120" t="str">
        <f t="shared" si="42"/>
        <v xml:space="preserve"> </v>
      </c>
      <c r="AN27" s="124" t="str">
        <f t="shared" si="43"/>
        <v xml:space="preserve"> </v>
      </c>
      <c r="AO27" s="120" t="str">
        <f t="shared" si="44"/>
        <v xml:space="preserve"> </v>
      </c>
      <c r="AP27" s="124" t="str">
        <f t="shared" si="45"/>
        <v xml:space="preserve"> </v>
      </c>
      <c r="AQ27" s="121" t="str">
        <f t="shared" si="46"/>
        <v xml:space="preserve">  </v>
      </c>
      <c r="AR27" s="120" t="str">
        <f t="shared" si="47"/>
        <v xml:space="preserve"> </v>
      </c>
      <c r="AS27" s="124" t="str">
        <f t="shared" si="48"/>
        <v xml:space="preserve"> </v>
      </c>
      <c r="AT27" s="120" t="str">
        <f t="shared" si="49"/>
        <v xml:space="preserve"> </v>
      </c>
      <c r="AU27" s="124" t="str">
        <f t="shared" si="50"/>
        <v xml:space="preserve"> </v>
      </c>
      <c r="AV27" s="121" t="str">
        <f t="shared" si="51"/>
        <v xml:space="preserve">  </v>
      </c>
    </row>
    <row r="28" spans="1:48" ht="20.149999999999999" customHeight="1" x14ac:dyDescent="0.35">
      <c r="A28" s="123">
        <f t="shared" si="52"/>
        <v>12</v>
      </c>
      <c r="B28" s="122"/>
      <c r="C28" s="122"/>
      <c r="D28" s="122">
        <v>0</v>
      </c>
      <c r="E28" s="210">
        <v>0</v>
      </c>
      <c r="F28" s="128">
        <f t="shared" si="16"/>
        <v>0</v>
      </c>
      <c r="G28" s="122">
        <v>0</v>
      </c>
      <c r="N28" s="120" t="str">
        <f t="shared" si="17"/>
        <v xml:space="preserve"> </v>
      </c>
      <c r="O28" s="124" t="str">
        <f t="shared" si="18"/>
        <v xml:space="preserve"> </v>
      </c>
      <c r="P28" s="120" t="str">
        <f t="shared" si="19"/>
        <v xml:space="preserve"> </v>
      </c>
      <c r="Q28" s="124" t="str">
        <f t="shared" si="20"/>
        <v xml:space="preserve"> </v>
      </c>
      <c r="R28" s="121" t="str">
        <f t="shared" si="21"/>
        <v xml:space="preserve">  </v>
      </c>
      <c r="S28" s="120" t="str">
        <f t="shared" si="22"/>
        <v xml:space="preserve"> </v>
      </c>
      <c r="T28" s="124" t="str">
        <f t="shared" si="23"/>
        <v xml:space="preserve"> </v>
      </c>
      <c r="U28" s="120" t="str">
        <f t="shared" si="24"/>
        <v xml:space="preserve"> </v>
      </c>
      <c r="V28" s="124" t="str">
        <f t="shared" si="25"/>
        <v xml:space="preserve"> </v>
      </c>
      <c r="W28" s="121" t="str">
        <f t="shared" si="26"/>
        <v xml:space="preserve">  </v>
      </c>
      <c r="X28" s="120" t="str">
        <f t="shared" si="27"/>
        <v xml:space="preserve"> </v>
      </c>
      <c r="Y28" s="124" t="str">
        <f t="shared" si="28"/>
        <v xml:space="preserve"> </v>
      </c>
      <c r="Z28" s="120" t="str">
        <f t="shared" si="29"/>
        <v xml:space="preserve"> </v>
      </c>
      <c r="AA28" s="124" t="str">
        <f t="shared" si="30"/>
        <v xml:space="preserve"> </v>
      </c>
      <c r="AB28" s="121" t="str">
        <f t="shared" si="31"/>
        <v xml:space="preserve">  </v>
      </c>
      <c r="AC28" s="120" t="str">
        <f t="shared" si="32"/>
        <v xml:space="preserve"> </v>
      </c>
      <c r="AD28" s="124" t="str">
        <f t="shared" si="33"/>
        <v xml:space="preserve"> </v>
      </c>
      <c r="AE28" s="120" t="str">
        <f t="shared" si="34"/>
        <v xml:space="preserve"> </v>
      </c>
      <c r="AF28" s="124" t="str">
        <f t="shared" si="35"/>
        <v xml:space="preserve"> </v>
      </c>
      <c r="AG28" s="121" t="str">
        <f t="shared" si="36"/>
        <v xml:space="preserve">  </v>
      </c>
      <c r="AH28" s="120" t="str">
        <f t="shared" si="37"/>
        <v xml:space="preserve"> </v>
      </c>
      <c r="AI28" s="124" t="str">
        <f t="shared" si="38"/>
        <v xml:space="preserve"> </v>
      </c>
      <c r="AJ28" s="120" t="str">
        <f t="shared" si="39"/>
        <v xml:space="preserve"> </v>
      </c>
      <c r="AK28" s="124" t="str">
        <f t="shared" si="40"/>
        <v xml:space="preserve"> </v>
      </c>
      <c r="AL28" s="121" t="str">
        <f t="shared" si="41"/>
        <v xml:space="preserve">  </v>
      </c>
      <c r="AM28" s="120" t="str">
        <f t="shared" si="42"/>
        <v xml:space="preserve"> </v>
      </c>
      <c r="AN28" s="124" t="str">
        <f t="shared" si="43"/>
        <v xml:space="preserve"> </v>
      </c>
      <c r="AO28" s="120" t="str">
        <f t="shared" si="44"/>
        <v xml:space="preserve"> </v>
      </c>
      <c r="AP28" s="124" t="str">
        <f t="shared" si="45"/>
        <v xml:space="preserve"> </v>
      </c>
      <c r="AQ28" s="121" t="str">
        <f t="shared" si="46"/>
        <v xml:space="preserve">  </v>
      </c>
      <c r="AR28" s="120" t="str">
        <f t="shared" si="47"/>
        <v xml:space="preserve"> </v>
      </c>
      <c r="AS28" s="124" t="str">
        <f t="shared" si="48"/>
        <v xml:space="preserve"> </v>
      </c>
      <c r="AT28" s="120" t="str">
        <f t="shared" si="49"/>
        <v xml:space="preserve"> </v>
      </c>
      <c r="AU28" s="124" t="str">
        <f t="shared" si="50"/>
        <v xml:space="preserve"> </v>
      </c>
      <c r="AV28" s="121" t="str">
        <f t="shared" si="51"/>
        <v xml:space="preserve">  </v>
      </c>
    </row>
    <row r="29" spans="1:48" ht="20.149999999999999" customHeight="1" x14ac:dyDescent="0.35">
      <c r="A29" s="123">
        <f t="shared" si="52"/>
        <v>13</v>
      </c>
      <c r="B29" s="122"/>
      <c r="C29" s="122"/>
      <c r="D29" s="122">
        <v>0</v>
      </c>
      <c r="E29" s="210">
        <v>0</v>
      </c>
      <c r="F29" s="128">
        <f t="shared" si="16"/>
        <v>0</v>
      </c>
      <c r="G29" s="122">
        <v>0</v>
      </c>
      <c r="N29" s="120" t="str">
        <f t="shared" si="17"/>
        <v xml:space="preserve"> </v>
      </c>
      <c r="O29" s="124" t="str">
        <f t="shared" si="18"/>
        <v xml:space="preserve"> </v>
      </c>
      <c r="P29" s="120" t="str">
        <f t="shared" si="19"/>
        <v xml:space="preserve"> </v>
      </c>
      <c r="Q29" s="124" t="str">
        <f t="shared" si="20"/>
        <v xml:space="preserve"> </v>
      </c>
      <c r="R29" s="121" t="str">
        <f t="shared" si="21"/>
        <v xml:space="preserve">  </v>
      </c>
      <c r="S29" s="120" t="str">
        <f t="shared" si="22"/>
        <v xml:space="preserve"> </v>
      </c>
      <c r="T29" s="124" t="str">
        <f t="shared" si="23"/>
        <v xml:space="preserve"> </v>
      </c>
      <c r="U29" s="120" t="str">
        <f t="shared" si="24"/>
        <v xml:space="preserve"> </v>
      </c>
      <c r="V29" s="124" t="str">
        <f t="shared" si="25"/>
        <v xml:space="preserve"> </v>
      </c>
      <c r="W29" s="121" t="str">
        <f t="shared" si="26"/>
        <v xml:space="preserve">  </v>
      </c>
      <c r="X29" s="120" t="str">
        <f t="shared" si="27"/>
        <v xml:space="preserve"> </v>
      </c>
      <c r="Y29" s="124" t="str">
        <f t="shared" si="28"/>
        <v xml:space="preserve"> </v>
      </c>
      <c r="Z29" s="120" t="str">
        <f t="shared" si="29"/>
        <v xml:space="preserve"> </v>
      </c>
      <c r="AA29" s="124" t="str">
        <f t="shared" si="30"/>
        <v xml:space="preserve"> </v>
      </c>
      <c r="AB29" s="121" t="str">
        <f t="shared" si="31"/>
        <v xml:space="preserve">  </v>
      </c>
      <c r="AC29" s="120" t="str">
        <f t="shared" si="32"/>
        <v xml:space="preserve"> </v>
      </c>
      <c r="AD29" s="124" t="str">
        <f t="shared" si="33"/>
        <v xml:space="preserve"> </v>
      </c>
      <c r="AE29" s="120" t="str">
        <f t="shared" si="34"/>
        <v xml:space="preserve"> </v>
      </c>
      <c r="AF29" s="124" t="str">
        <f t="shared" si="35"/>
        <v xml:space="preserve"> </v>
      </c>
      <c r="AG29" s="121" t="str">
        <f t="shared" si="36"/>
        <v xml:space="preserve">  </v>
      </c>
      <c r="AH29" s="120" t="str">
        <f t="shared" si="37"/>
        <v xml:space="preserve"> </v>
      </c>
      <c r="AI29" s="124" t="str">
        <f t="shared" si="38"/>
        <v xml:space="preserve"> </v>
      </c>
      <c r="AJ29" s="120" t="str">
        <f t="shared" si="39"/>
        <v xml:space="preserve"> </v>
      </c>
      <c r="AK29" s="124" t="str">
        <f t="shared" si="40"/>
        <v xml:space="preserve"> </v>
      </c>
      <c r="AL29" s="121" t="str">
        <f t="shared" si="41"/>
        <v xml:space="preserve">  </v>
      </c>
      <c r="AM29" s="120" t="str">
        <f t="shared" si="42"/>
        <v xml:space="preserve"> </v>
      </c>
      <c r="AN29" s="124" t="str">
        <f t="shared" si="43"/>
        <v xml:space="preserve"> </v>
      </c>
      <c r="AO29" s="120" t="str">
        <f t="shared" si="44"/>
        <v xml:space="preserve"> </v>
      </c>
      <c r="AP29" s="124" t="str">
        <f t="shared" si="45"/>
        <v xml:space="preserve"> </v>
      </c>
      <c r="AQ29" s="121" t="str">
        <f t="shared" si="46"/>
        <v xml:space="preserve">  </v>
      </c>
      <c r="AR29" s="120" t="str">
        <f t="shared" si="47"/>
        <v xml:space="preserve"> </v>
      </c>
      <c r="AS29" s="124" t="str">
        <f t="shared" si="48"/>
        <v xml:space="preserve"> </v>
      </c>
      <c r="AT29" s="120" t="str">
        <f t="shared" si="49"/>
        <v xml:space="preserve"> </v>
      </c>
      <c r="AU29" s="124" t="str">
        <f t="shared" si="50"/>
        <v xml:space="preserve"> </v>
      </c>
      <c r="AV29" s="121" t="str">
        <f t="shared" si="51"/>
        <v xml:space="preserve">  </v>
      </c>
    </row>
    <row r="30" spans="1:48" ht="20.149999999999999" customHeight="1" x14ac:dyDescent="0.35">
      <c r="A30" s="123">
        <f t="shared" si="52"/>
        <v>14</v>
      </c>
      <c r="B30" s="122"/>
      <c r="C30" s="122"/>
      <c r="D30" s="122">
        <v>0</v>
      </c>
      <c r="E30" s="210">
        <v>0</v>
      </c>
      <c r="F30" s="128">
        <f t="shared" si="16"/>
        <v>0</v>
      </c>
      <c r="G30" s="122">
        <v>0</v>
      </c>
      <c r="N30" s="120" t="str">
        <f t="shared" si="17"/>
        <v xml:space="preserve"> </v>
      </c>
      <c r="O30" s="124" t="str">
        <f t="shared" si="18"/>
        <v xml:space="preserve"> </v>
      </c>
      <c r="P30" s="120" t="str">
        <f t="shared" si="19"/>
        <v xml:space="preserve"> </v>
      </c>
      <c r="Q30" s="124" t="str">
        <f t="shared" si="20"/>
        <v xml:space="preserve"> </v>
      </c>
      <c r="R30" s="121" t="str">
        <f t="shared" si="21"/>
        <v xml:space="preserve">  </v>
      </c>
      <c r="S30" s="120" t="str">
        <f t="shared" si="22"/>
        <v xml:space="preserve"> </v>
      </c>
      <c r="T30" s="124" t="str">
        <f t="shared" si="23"/>
        <v xml:space="preserve"> </v>
      </c>
      <c r="U30" s="120" t="str">
        <f t="shared" si="24"/>
        <v xml:space="preserve"> </v>
      </c>
      <c r="V30" s="124" t="str">
        <f t="shared" si="25"/>
        <v xml:space="preserve"> </v>
      </c>
      <c r="W30" s="121" t="str">
        <f t="shared" si="26"/>
        <v xml:space="preserve">  </v>
      </c>
      <c r="X30" s="120" t="str">
        <f t="shared" si="27"/>
        <v xml:space="preserve"> </v>
      </c>
      <c r="Y30" s="124" t="str">
        <f t="shared" si="28"/>
        <v xml:space="preserve"> </v>
      </c>
      <c r="Z30" s="120" t="str">
        <f t="shared" si="29"/>
        <v xml:space="preserve"> </v>
      </c>
      <c r="AA30" s="124" t="str">
        <f t="shared" si="30"/>
        <v xml:space="preserve"> </v>
      </c>
      <c r="AB30" s="121" t="str">
        <f t="shared" si="31"/>
        <v xml:space="preserve">  </v>
      </c>
      <c r="AC30" s="120" t="str">
        <f t="shared" si="32"/>
        <v xml:space="preserve"> </v>
      </c>
      <c r="AD30" s="124" t="str">
        <f t="shared" si="33"/>
        <v xml:space="preserve"> </v>
      </c>
      <c r="AE30" s="120" t="str">
        <f t="shared" si="34"/>
        <v xml:space="preserve"> </v>
      </c>
      <c r="AF30" s="124" t="str">
        <f t="shared" si="35"/>
        <v xml:space="preserve"> </v>
      </c>
      <c r="AG30" s="121" t="str">
        <f t="shared" si="36"/>
        <v xml:space="preserve">  </v>
      </c>
      <c r="AH30" s="120" t="str">
        <f t="shared" si="37"/>
        <v xml:space="preserve"> </v>
      </c>
      <c r="AI30" s="124" t="str">
        <f t="shared" si="38"/>
        <v xml:space="preserve"> </v>
      </c>
      <c r="AJ30" s="120" t="str">
        <f t="shared" si="39"/>
        <v xml:space="preserve"> </v>
      </c>
      <c r="AK30" s="124" t="str">
        <f t="shared" si="40"/>
        <v xml:space="preserve"> </v>
      </c>
      <c r="AL30" s="121" t="str">
        <f t="shared" si="41"/>
        <v xml:space="preserve">  </v>
      </c>
      <c r="AM30" s="120" t="str">
        <f t="shared" si="42"/>
        <v xml:space="preserve"> </v>
      </c>
      <c r="AN30" s="124" t="str">
        <f t="shared" si="43"/>
        <v xml:space="preserve"> </v>
      </c>
      <c r="AO30" s="120" t="str">
        <f t="shared" si="44"/>
        <v xml:space="preserve"> </v>
      </c>
      <c r="AP30" s="124" t="str">
        <f t="shared" si="45"/>
        <v xml:space="preserve"> </v>
      </c>
      <c r="AQ30" s="121" t="str">
        <f t="shared" si="46"/>
        <v xml:space="preserve">  </v>
      </c>
      <c r="AR30" s="120" t="str">
        <f t="shared" si="47"/>
        <v xml:space="preserve"> </v>
      </c>
      <c r="AS30" s="124" t="str">
        <f t="shared" si="48"/>
        <v xml:space="preserve"> </v>
      </c>
      <c r="AT30" s="120" t="str">
        <f t="shared" si="49"/>
        <v xml:space="preserve"> </v>
      </c>
      <c r="AU30" s="124" t="str">
        <f t="shared" si="50"/>
        <v xml:space="preserve"> </v>
      </c>
      <c r="AV30" s="121" t="str">
        <f t="shared" si="51"/>
        <v xml:space="preserve">  </v>
      </c>
    </row>
    <row r="31" spans="1:48" ht="20.149999999999999" customHeight="1" x14ac:dyDescent="0.35">
      <c r="A31" s="123">
        <f t="shared" si="52"/>
        <v>15</v>
      </c>
      <c r="B31" s="122"/>
      <c r="C31" s="122"/>
      <c r="D31" s="122">
        <v>0</v>
      </c>
      <c r="E31" s="210">
        <v>0</v>
      </c>
      <c r="F31" s="128">
        <f t="shared" si="16"/>
        <v>0</v>
      </c>
      <c r="G31" s="122">
        <v>0</v>
      </c>
      <c r="N31" s="120" t="str">
        <f t="shared" si="17"/>
        <v xml:space="preserve"> </v>
      </c>
      <c r="O31" s="124" t="str">
        <f t="shared" si="18"/>
        <v xml:space="preserve"> </v>
      </c>
      <c r="P31" s="120" t="str">
        <f t="shared" si="19"/>
        <v xml:space="preserve"> </v>
      </c>
      <c r="Q31" s="124" t="str">
        <f t="shared" si="20"/>
        <v xml:space="preserve"> </v>
      </c>
      <c r="R31" s="121" t="str">
        <f t="shared" si="21"/>
        <v xml:space="preserve">  </v>
      </c>
      <c r="S31" s="120" t="str">
        <f t="shared" si="22"/>
        <v xml:space="preserve"> </v>
      </c>
      <c r="T31" s="124" t="str">
        <f t="shared" si="23"/>
        <v xml:space="preserve"> </v>
      </c>
      <c r="U31" s="120" t="str">
        <f t="shared" si="24"/>
        <v xml:space="preserve"> </v>
      </c>
      <c r="V31" s="124" t="str">
        <f t="shared" si="25"/>
        <v xml:space="preserve"> </v>
      </c>
      <c r="W31" s="121" t="str">
        <f t="shared" si="26"/>
        <v xml:space="preserve">  </v>
      </c>
      <c r="X31" s="120" t="str">
        <f t="shared" si="27"/>
        <v xml:space="preserve"> </v>
      </c>
      <c r="Y31" s="124" t="str">
        <f t="shared" si="28"/>
        <v xml:space="preserve"> </v>
      </c>
      <c r="Z31" s="120" t="str">
        <f t="shared" si="29"/>
        <v xml:space="preserve"> </v>
      </c>
      <c r="AA31" s="124" t="str">
        <f t="shared" si="30"/>
        <v xml:space="preserve"> </v>
      </c>
      <c r="AB31" s="121" t="str">
        <f t="shared" si="31"/>
        <v xml:space="preserve">  </v>
      </c>
      <c r="AC31" s="120" t="str">
        <f t="shared" si="32"/>
        <v xml:space="preserve"> </v>
      </c>
      <c r="AD31" s="124" t="str">
        <f t="shared" si="33"/>
        <v xml:space="preserve"> </v>
      </c>
      <c r="AE31" s="120" t="str">
        <f t="shared" si="34"/>
        <v xml:space="preserve"> </v>
      </c>
      <c r="AF31" s="124" t="str">
        <f t="shared" si="35"/>
        <v xml:space="preserve"> </v>
      </c>
      <c r="AG31" s="121" t="str">
        <f t="shared" si="36"/>
        <v xml:space="preserve">  </v>
      </c>
      <c r="AH31" s="120" t="str">
        <f t="shared" si="37"/>
        <v xml:space="preserve"> </v>
      </c>
      <c r="AI31" s="124" t="str">
        <f t="shared" si="38"/>
        <v xml:space="preserve"> </v>
      </c>
      <c r="AJ31" s="120" t="str">
        <f t="shared" si="39"/>
        <v xml:space="preserve"> </v>
      </c>
      <c r="AK31" s="124" t="str">
        <f t="shared" si="40"/>
        <v xml:space="preserve"> </v>
      </c>
      <c r="AL31" s="121" t="str">
        <f t="shared" si="41"/>
        <v xml:space="preserve">  </v>
      </c>
      <c r="AM31" s="120" t="str">
        <f t="shared" si="42"/>
        <v xml:space="preserve"> </v>
      </c>
      <c r="AN31" s="124" t="str">
        <f t="shared" si="43"/>
        <v xml:space="preserve"> </v>
      </c>
      <c r="AO31" s="120" t="str">
        <f t="shared" si="44"/>
        <v xml:space="preserve"> </v>
      </c>
      <c r="AP31" s="124" t="str">
        <f t="shared" si="45"/>
        <v xml:space="preserve"> </v>
      </c>
      <c r="AQ31" s="121" t="str">
        <f t="shared" si="46"/>
        <v xml:space="preserve">  </v>
      </c>
      <c r="AR31" s="120" t="str">
        <f t="shared" si="47"/>
        <v xml:space="preserve"> </v>
      </c>
      <c r="AS31" s="124" t="str">
        <f t="shared" si="48"/>
        <v xml:space="preserve"> </v>
      </c>
      <c r="AT31" s="120" t="str">
        <f t="shared" si="49"/>
        <v xml:space="preserve"> </v>
      </c>
      <c r="AU31" s="124" t="str">
        <f t="shared" si="50"/>
        <v xml:space="preserve"> </v>
      </c>
      <c r="AV31" s="121" t="str">
        <f t="shared" si="51"/>
        <v xml:space="preserve">  </v>
      </c>
    </row>
    <row r="32" spans="1:48" ht="20.149999999999999" customHeight="1" x14ac:dyDescent="0.35">
      <c r="A32" s="123">
        <f t="shared" si="52"/>
        <v>16</v>
      </c>
      <c r="B32" s="122"/>
      <c r="C32" s="122"/>
      <c r="D32" s="122">
        <v>0</v>
      </c>
      <c r="E32" s="210">
        <v>0</v>
      </c>
      <c r="F32" s="128">
        <f t="shared" si="16"/>
        <v>0</v>
      </c>
      <c r="G32" s="122">
        <v>0</v>
      </c>
      <c r="N32" s="120" t="str">
        <f t="shared" si="17"/>
        <v xml:space="preserve"> </v>
      </c>
      <c r="O32" s="124" t="str">
        <f t="shared" si="18"/>
        <v xml:space="preserve"> </v>
      </c>
      <c r="P32" s="120" t="str">
        <f t="shared" si="19"/>
        <v xml:space="preserve"> </v>
      </c>
      <c r="Q32" s="124" t="str">
        <f t="shared" si="20"/>
        <v xml:space="preserve"> </v>
      </c>
      <c r="R32" s="121" t="str">
        <f t="shared" si="21"/>
        <v xml:space="preserve">  </v>
      </c>
      <c r="S32" s="120" t="str">
        <f t="shared" si="22"/>
        <v xml:space="preserve"> </v>
      </c>
      <c r="T32" s="124" t="str">
        <f t="shared" si="23"/>
        <v xml:space="preserve"> </v>
      </c>
      <c r="U32" s="120" t="str">
        <f t="shared" si="24"/>
        <v xml:space="preserve"> </v>
      </c>
      <c r="V32" s="124" t="str">
        <f t="shared" si="25"/>
        <v xml:space="preserve"> </v>
      </c>
      <c r="W32" s="121" t="str">
        <f t="shared" si="26"/>
        <v xml:space="preserve">  </v>
      </c>
      <c r="X32" s="120" t="str">
        <f t="shared" si="27"/>
        <v xml:space="preserve"> </v>
      </c>
      <c r="Y32" s="124" t="str">
        <f t="shared" si="28"/>
        <v xml:space="preserve"> </v>
      </c>
      <c r="Z32" s="120" t="str">
        <f t="shared" si="29"/>
        <v xml:space="preserve"> </v>
      </c>
      <c r="AA32" s="124" t="str">
        <f t="shared" si="30"/>
        <v xml:space="preserve"> </v>
      </c>
      <c r="AB32" s="121" t="str">
        <f t="shared" si="31"/>
        <v xml:space="preserve">  </v>
      </c>
      <c r="AC32" s="120" t="str">
        <f t="shared" si="32"/>
        <v xml:space="preserve"> </v>
      </c>
      <c r="AD32" s="124" t="str">
        <f t="shared" si="33"/>
        <v xml:space="preserve"> </v>
      </c>
      <c r="AE32" s="120" t="str">
        <f t="shared" si="34"/>
        <v xml:space="preserve"> </v>
      </c>
      <c r="AF32" s="124" t="str">
        <f t="shared" si="35"/>
        <v xml:space="preserve"> </v>
      </c>
      <c r="AG32" s="121" t="str">
        <f t="shared" si="36"/>
        <v xml:space="preserve">  </v>
      </c>
      <c r="AH32" s="120" t="str">
        <f t="shared" si="37"/>
        <v xml:space="preserve"> </v>
      </c>
      <c r="AI32" s="124" t="str">
        <f t="shared" si="38"/>
        <v xml:space="preserve"> </v>
      </c>
      <c r="AJ32" s="120" t="str">
        <f t="shared" si="39"/>
        <v xml:space="preserve"> </v>
      </c>
      <c r="AK32" s="124" t="str">
        <f t="shared" si="40"/>
        <v xml:space="preserve"> </v>
      </c>
      <c r="AL32" s="121" t="str">
        <f t="shared" si="41"/>
        <v xml:space="preserve">  </v>
      </c>
      <c r="AM32" s="120" t="str">
        <f t="shared" si="42"/>
        <v xml:space="preserve"> </v>
      </c>
      <c r="AN32" s="124" t="str">
        <f t="shared" si="43"/>
        <v xml:space="preserve"> </v>
      </c>
      <c r="AO32" s="120" t="str">
        <f t="shared" si="44"/>
        <v xml:space="preserve"> </v>
      </c>
      <c r="AP32" s="124" t="str">
        <f t="shared" si="45"/>
        <v xml:space="preserve"> </v>
      </c>
      <c r="AQ32" s="121" t="str">
        <f t="shared" si="46"/>
        <v xml:space="preserve">  </v>
      </c>
      <c r="AR32" s="120" t="str">
        <f t="shared" si="47"/>
        <v xml:space="preserve"> </v>
      </c>
      <c r="AS32" s="124" t="str">
        <f t="shared" si="48"/>
        <v xml:space="preserve"> </v>
      </c>
      <c r="AT32" s="120" t="str">
        <f t="shared" si="49"/>
        <v xml:space="preserve"> </v>
      </c>
      <c r="AU32" s="124" t="str">
        <f t="shared" si="50"/>
        <v xml:space="preserve"> </v>
      </c>
      <c r="AV32" s="121" t="str">
        <f t="shared" si="51"/>
        <v xml:space="preserve">  </v>
      </c>
    </row>
    <row r="33" spans="1:48" ht="20.149999999999999" customHeight="1" x14ac:dyDescent="0.35">
      <c r="A33" s="123">
        <f t="shared" si="52"/>
        <v>17</v>
      </c>
      <c r="B33" s="122"/>
      <c r="C33" s="122"/>
      <c r="D33" s="122">
        <v>0</v>
      </c>
      <c r="E33" s="210">
        <v>0</v>
      </c>
      <c r="F33" s="128">
        <f t="shared" si="16"/>
        <v>0</v>
      </c>
      <c r="G33" s="122">
        <v>0</v>
      </c>
      <c r="N33" s="120" t="str">
        <f t="shared" si="17"/>
        <v xml:space="preserve"> </v>
      </c>
      <c r="O33" s="124" t="str">
        <f t="shared" si="18"/>
        <v xml:space="preserve"> </v>
      </c>
      <c r="P33" s="120" t="str">
        <f t="shared" si="19"/>
        <v xml:space="preserve"> </v>
      </c>
      <c r="Q33" s="124" t="str">
        <f t="shared" si="20"/>
        <v xml:space="preserve"> </v>
      </c>
      <c r="R33" s="121" t="str">
        <f t="shared" si="21"/>
        <v xml:space="preserve">  </v>
      </c>
      <c r="S33" s="120" t="str">
        <f t="shared" si="22"/>
        <v xml:space="preserve"> </v>
      </c>
      <c r="T33" s="124" t="str">
        <f t="shared" si="23"/>
        <v xml:space="preserve"> </v>
      </c>
      <c r="U33" s="120" t="str">
        <f t="shared" si="24"/>
        <v xml:space="preserve"> </v>
      </c>
      <c r="V33" s="124" t="str">
        <f t="shared" si="25"/>
        <v xml:space="preserve"> </v>
      </c>
      <c r="W33" s="121" t="str">
        <f t="shared" si="26"/>
        <v xml:space="preserve">  </v>
      </c>
      <c r="X33" s="120" t="str">
        <f t="shared" si="27"/>
        <v xml:space="preserve"> </v>
      </c>
      <c r="Y33" s="124" t="str">
        <f t="shared" si="28"/>
        <v xml:space="preserve"> </v>
      </c>
      <c r="Z33" s="120" t="str">
        <f t="shared" si="29"/>
        <v xml:space="preserve"> </v>
      </c>
      <c r="AA33" s="124" t="str">
        <f t="shared" si="30"/>
        <v xml:space="preserve"> </v>
      </c>
      <c r="AB33" s="121" t="str">
        <f t="shared" si="31"/>
        <v xml:space="preserve">  </v>
      </c>
      <c r="AC33" s="120" t="str">
        <f t="shared" si="32"/>
        <v xml:space="preserve"> </v>
      </c>
      <c r="AD33" s="124" t="str">
        <f t="shared" si="33"/>
        <v xml:space="preserve"> </v>
      </c>
      <c r="AE33" s="120" t="str">
        <f t="shared" si="34"/>
        <v xml:space="preserve"> </v>
      </c>
      <c r="AF33" s="124" t="str">
        <f t="shared" si="35"/>
        <v xml:space="preserve"> </v>
      </c>
      <c r="AG33" s="121" t="str">
        <f t="shared" si="36"/>
        <v xml:space="preserve">  </v>
      </c>
      <c r="AH33" s="120" t="str">
        <f t="shared" si="37"/>
        <v xml:space="preserve"> </v>
      </c>
      <c r="AI33" s="124" t="str">
        <f t="shared" si="38"/>
        <v xml:space="preserve"> </v>
      </c>
      <c r="AJ33" s="120" t="str">
        <f t="shared" si="39"/>
        <v xml:space="preserve"> </v>
      </c>
      <c r="AK33" s="124" t="str">
        <f t="shared" si="40"/>
        <v xml:space="preserve"> </v>
      </c>
      <c r="AL33" s="121" t="str">
        <f t="shared" si="41"/>
        <v xml:space="preserve">  </v>
      </c>
      <c r="AM33" s="120" t="str">
        <f t="shared" si="42"/>
        <v xml:space="preserve"> </v>
      </c>
      <c r="AN33" s="124" t="str">
        <f t="shared" si="43"/>
        <v xml:space="preserve"> </v>
      </c>
      <c r="AO33" s="120" t="str">
        <f t="shared" si="44"/>
        <v xml:space="preserve"> </v>
      </c>
      <c r="AP33" s="124" t="str">
        <f t="shared" si="45"/>
        <v xml:space="preserve"> </v>
      </c>
      <c r="AQ33" s="121" t="str">
        <f t="shared" si="46"/>
        <v xml:space="preserve">  </v>
      </c>
      <c r="AR33" s="120" t="str">
        <f t="shared" si="47"/>
        <v xml:space="preserve"> </v>
      </c>
      <c r="AS33" s="124" t="str">
        <f t="shared" si="48"/>
        <v xml:space="preserve"> </v>
      </c>
      <c r="AT33" s="120" t="str">
        <f t="shared" si="49"/>
        <v xml:space="preserve"> </v>
      </c>
      <c r="AU33" s="124" t="str">
        <f t="shared" si="50"/>
        <v xml:space="preserve"> </v>
      </c>
      <c r="AV33" s="121" t="str">
        <f t="shared" si="51"/>
        <v xml:space="preserve">  </v>
      </c>
    </row>
    <row r="34" spans="1:48" ht="20.149999999999999" customHeight="1" x14ac:dyDescent="0.35">
      <c r="A34" s="123">
        <f t="shared" si="52"/>
        <v>18</v>
      </c>
      <c r="B34" s="122"/>
      <c r="C34" s="122"/>
      <c r="D34" s="122">
        <v>0</v>
      </c>
      <c r="E34" s="210">
        <v>0</v>
      </c>
      <c r="F34" s="128">
        <f t="shared" si="16"/>
        <v>0</v>
      </c>
      <c r="G34" s="122">
        <v>0</v>
      </c>
      <c r="N34" s="120" t="str">
        <f t="shared" si="17"/>
        <v xml:space="preserve"> </v>
      </c>
      <c r="O34" s="124" t="str">
        <f t="shared" si="18"/>
        <v xml:space="preserve"> </v>
      </c>
      <c r="P34" s="120" t="str">
        <f t="shared" si="19"/>
        <v xml:space="preserve"> </v>
      </c>
      <c r="Q34" s="124" t="str">
        <f t="shared" si="20"/>
        <v xml:space="preserve"> </v>
      </c>
      <c r="R34" s="121" t="str">
        <f t="shared" si="21"/>
        <v xml:space="preserve">  </v>
      </c>
      <c r="S34" s="120" t="str">
        <f t="shared" si="22"/>
        <v xml:space="preserve"> </v>
      </c>
      <c r="T34" s="124" t="str">
        <f t="shared" si="23"/>
        <v xml:space="preserve"> </v>
      </c>
      <c r="U34" s="120" t="str">
        <f t="shared" si="24"/>
        <v xml:space="preserve"> </v>
      </c>
      <c r="V34" s="124" t="str">
        <f t="shared" si="25"/>
        <v xml:space="preserve"> </v>
      </c>
      <c r="W34" s="121" t="str">
        <f t="shared" si="26"/>
        <v xml:space="preserve">  </v>
      </c>
      <c r="X34" s="120" t="str">
        <f t="shared" si="27"/>
        <v xml:space="preserve"> </v>
      </c>
      <c r="Y34" s="124" t="str">
        <f t="shared" si="28"/>
        <v xml:space="preserve"> </v>
      </c>
      <c r="Z34" s="120" t="str">
        <f t="shared" si="29"/>
        <v xml:space="preserve"> </v>
      </c>
      <c r="AA34" s="124" t="str">
        <f t="shared" si="30"/>
        <v xml:space="preserve"> </v>
      </c>
      <c r="AB34" s="121" t="str">
        <f t="shared" si="31"/>
        <v xml:space="preserve">  </v>
      </c>
      <c r="AC34" s="120" t="str">
        <f t="shared" si="32"/>
        <v xml:space="preserve"> </v>
      </c>
      <c r="AD34" s="124" t="str">
        <f t="shared" si="33"/>
        <v xml:space="preserve"> </v>
      </c>
      <c r="AE34" s="120" t="str">
        <f t="shared" si="34"/>
        <v xml:space="preserve"> </v>
      </c>
      <c r="AF34" s="124" t="str">
        <f t="shared" si="35"/>
        <v xml:space="preserve"> </v>
      </c>
      <c r="AG34" s="121" t="str">
        <f t="shared" si="36"/>
        <v xml:space="preserve">  </v>
      </c>
      <c r="AH34" s="120" t="str">
        <f t="shared" si="37"/>
        <v xml:space="preserve"> </v>
      </c>
      <c r="AI34" s="124" t="str">
        <f t="shared" si="38"/>
        <v xml:space="preserve"> </v>
      </c>
      <c r="AJ34" s="120" t="str">
        <f t="shared" si="39"/>
        <v xml:space="preserve"> </v>
      </c>
      <c r="AK34" s="124" t="str">
        <f t="shared" si="40"/>
        <v xml:space="preserve"> </v>
      </c>
      <c r="AL34" s="121" t="str">
        <f t="shared" si="41"/>
        <v xml:space="preserve">  </v>
      </c>
      <c r="AM34" s="120" t="str">
        <f t="shared" si="42"/>
        <v xml:space="preserve"> </v>
      </c>
      <c r="AN34" s="124" t="str">
        <f t="shared" si="43"/>
        <v xml:space="preserve"> </v>
      </c>
      <c r="AO34" s="120" t="str">
        <f t="shared" si="44"/>
        <v xml:space="preserve"> </v>
      </c>
      <c r="AP34" s="124" t="str">
        <f t="shared" si="45"/>
        <v xml:space="preserve"> </v>
      </c>
      <c r="AQ34" s="121" t="str">
        <f t="shared" si="46"/>
        <v xml:space="preserve">  </v>
      </c>
      <c r="AR34" s="120" t="str">
        <f t="shared" si="47"/>
        <v xml:space="preserve"> </v>
      </c>
      <c r="AS34" s="124" t="str">
        <f t="shared" si="48"/>
        <v xml:space="preserve"> </v>
      </c>
      <c r="AT34" s="120" t="str">
        <f t="shared" si="49"/>
        <v xml:space="preserve"> </v>
      </c>
      <c r="AU34" s="124" t="str">
        <f t="shared" si="50"/>
        <v xml:space="preserve"> </v>
      </c>
      <c r="AV34" s="121" t="str">
        <f t="shared" si="51"/>
        <v xml:space="preserve">  </v>
      </c>
    </row>
    <row r="35" spans="1:48" ht="20.149999999999999" customHeight="1" x14ac:dyDescent="0.35">
      <c r="A35" s="123">
        <f t="shared" si="52"/>
        <v>19</v>
      </c>
      <c r="B35" s="122"/>
      <c r="C35" s="122"/>
      <c r="D35" s="122">
        <v>0</v>
      </c>
      <c r="E35" s="210">
        <v>0</v>
      </c>
      <c r="F35" s="128">
        <f t="shared" si="16"/>
        <v>0</v>
      </c>
      <c r="G35" s="122">
        <v>0</v>
      </c>
      <c r="N35" s="120" t="str">
        <f t="shared" si="17"/>
        <v xml:space="preserve"> </v>
      </c>
      <c r="O35" s="124" t="str">
        <f t="shared" si="18"/>
        <v xml:space="preserve"> </v>
      </c>
      <c r="P35" s="120" t="str">
        <f t="shared" si="19"/>
        <v xml:space="preserve"> </v>
      </c>
      <c r="Q35" s="124" t="str">
        <f t="shared" si="20"/>
        <v xml:space="preserve"> </v>
      </c>
      <c r="R35" s="121" t="str">
        <f t="shared" si="21"/>
        <v xml:space="preserve">  </v>
      </c>
      <c r="S35" s="120" t="str">
        <f t="shared" si="22"/>
        <v xml:space="preserve"> </v>
      </c>
      <c r="T35" s="124" t="str">
        <f t="shared" si="23"/>
        <v xml:space="preserve"> </v>
      </c>
      <c r="U35" s="120" t="str">
        <f t="shared" si="24"/>
        <v xml:space="preserve"> </v>
      </c>
      <c r="V35" s="124" t="str">
        <f t="shared" si="25"/>
        <v xml:space="preserve"> </v>
      </c>
      <c r="W35" s="121" t="str">
        <f t="shared" si="26"/>
        <v xml:space="preserve">  </v>
      </c>
      <c r="X35" s="120" t="str">
        <f t="shared" si="27"/>
        <v xml:space="preserve"> </v>
      </c>
      <c r="Y35" s="124" t="str">
        <f t="shared" si="28"/>
        <v xml:space="preserve"> </v>
      </c>
      <c r="Z35" s="120" t="str">
        <f t="shared" si="29"/>
        <v xml:space="preserve"> </v>
      </c>
      <c r="AA35" s="124" t="str">
        <f t="shared" si="30"/>
        <v xml:space="preserve"> </v>
      </c>
      <c r="AB35" s="121" t="str">
        <f t="shared" si="31"/>
        <v xml:space="preserve">  </v>
      </c>
      <c r="AC35" s="120" t="str">
        <f t="shared" si="32"/>
        <v xml:space="preserve"> </v>
      </c>
      <c r="AD35" s="124" t="str">
        <f t="shared" si="33"/>
        <v xml:space="preserve"> </v>
      </c>
      <c r="AE35" s="120" t="str">
        <f t="shared" si="34"/>
        <v xml:space="preserve"> </v>
      </c>
      <c r="AF35" s="124" t="str">
        <f t="shared" si="35"/>
        <v xml:space="preserve"> </v>
      </c>
      <c r="AG35" s="121" t="str">
        <f t="shared" si="36"/>
        <v xml:space="preserve">  </v>
      </c>
      <c r="AH35" s="120" t="str">
        <f t="shared" si="37"/>
        <v xml:space="preserve"> </v>
      </c>
      <c r="AI35" s="124" t="str">
        <f t="shared" si="38"/>
        <v xml:space="preserve"> </v>
      </c>
      <c r="AJ35" s="120" t="str">
        <f t="shared" si="39"/>
        <v xml:space="preserve"> </v>
      </c>
      <c r="AK35" s="124" t="str">
        <f t="shared" si="40"/>
        <v xml:space="preserve"> </v>
      </c>
      <c r="AL35" s="121" t="str">
        <f t="shared" si="41"/>
        <v xml:space="preserve">  </v>
      </c>
      <c r="AM35" s="120" t="str">
        <f t="shared" si="42"/>
        <v xml:space="preserve"> </v>
      </c>
      <c r="AN35" s="124" t="str">
        <f t="shared" si="43"/>
        <v xml:space="preserve"> </v>
      </c>
      <c r="AO35" s="120" t="str">
        <f t="shared" si="44"/>
        <v xml:space="preserve"> </v>
      </c>
      <c r="AP35" s="124" t="str">
        <f t="shared" si="45"/>
        <v xml:space="preserve"> </v>
      </c>
      <c r="AQ35" s="121" t="str">
        <f t="shared" si="46"/>
        <v xml:space="preserve">  </v>
      </c>
      <c r="AR35" s="120" t="str">
        <f t="shared" si="47"/>
        <v xml:space="preserve"> </v>
      </c>
      <c r="AS35" s="124" t="str">
        <f t="shared" si="48"/>
        <v xml:space="preserve"> </v>
      </c>
      <c r="AT35" s="120" t="str">
        <f t="shared" si="49"/>
        <v xml:space="preserve"> </v>
      </c>
      <c r="AU35" s="124" t="str">
        <f t="shared" si="50"/>
        <v xml:space="preserve"> </v>
      </c>
      <c r="AV35" s="121" t="str">
        <f t="shared" si="51"/>
        <v xml:space="preserve">  </v>
      </c>
    </row>
    <row r="36" spans="1:48" ht="20.149999999999999" customHeight="1" x14ac:dyDescent="0.35">
      <c r="A36" s="123">
        <f t="shared" si="52"/>
        <v>20</v>
      </c>
      <c r="B36" s="122"/>
      <c r="C36" s="122"/>
      <c r="D36" s="122">
        <v>0</v>
      </c>
      <c r="E36" s="210">
        <v>0</v>
      </c>
      <c r="F36" s="128">
        <f t="shared" si="16"/>
        <v>0</v>
      </c>
      <c r="G36" s="122">
        <v>0</v>
      </c>
      <c r="N36" s="120" t="str">
        <f t="shared" si="17"/>
        <v xml:space="preserve"> </v>
      </c>
      <c r="O36" s="124" t="str">
        <f t="shared" si="18"/>
        <v xml:space="preserve"> </v>
      </c>
      <c r="P36" s="120" t="str">
        <f t="shared" si="19"/>
        <v xml:space="preserve"> </v>
      </c>
      <c r="Q36" s="124" t="str">
        <f t="shared" si="20"/>
        <v xml:space="preserve"> </v>
      </c>
      <c r="R36" s="121" t="str">
        <f t="shared" si="21"/>
        <v xml:space="preserve">  </v>
      </c>
      <c r="S36" s="120" t="str">
        <f t="shared" si="22"/>
        <v xml:space="preserve"> </v>
      </c>
      <c r="T36" s="124" t="str">
        <f t="shared" si="23"/>
        <v xml:space="preserve"> </v>
      </c>
      <c r="U36" s="120" t="str">
        <f t="shared" si="24"/>
        <v xml:space="preserve"> </v>
      </c>
      <c r="V36" s="124" t="str">
        <f t="shared" si="25"/>
        <v xml:space="preserve"> </v>
      </c>
      <c r="W36" s="121" t="str">
        <f t="shared" si="26"/>
        <v xml:space="preserve">  </v>
      </c>
      <c r="X36" s="120" t="str">
        <f t="shared" si="27"/>
        <v xml:space="preserve"> </v>
      </c>
      <c r="Y36" s="124" t="str">
        <f t="shared" si="28"/>
        <v xml:space="preserve"> </v>
      </c>
      <c r="Z36" s="120" t="str">
        <f t="shared" si="29"/>
        <v xml:space="preserve"> </v>
      </c>
      <c r="AA36" s="124" t="str">
        <f t="shared" si="30"/>
        <v xml:space="preserve"> </v>
      </c>
      <c r="AB36" s="121" t="str">
        <f t="shared" si="31"/>
        <v xml:space="preserve">  </v>
      </c>
      <c r="AC36" s="120" t="str">
        <f t="shared" si="32"/>
        <v xml:space="preserve"> </v>
      </c>
      <c r="AD36" s="124" t="str">
        <f t="shared" si="33"/>
        <v xml:space="preserve"> </v>
      </c>
      <c r="AE36" s="120" t="str">
        <f t="shared" si="34"/>
        <v xml:space="preserve"> </v>
      </c>
      <c r="AF36" s="124" t="str">
        <f t="shared" si="35"/>
        <v xml:space="preserve"> </v>
      </c>
      <c r="AG36" s="121" t="str">
        <f t="shared" si="36"/>
        <v xml:space="preserve">  </v>
      </c>
      <c r="AH36" s="120" t="str">
        <f t="shared" si="37"/>
        <v xml:space="preserve"> </v>
      </c>
      <c r="AI36" s="124" t="str">
        <f t="shared" si="38"/>
        <v xml:space="preserve"> </v>
      </c>
      <c r="AJ36" s="120" t="str">
        <f t="shared" si="39"/>
        <v xml:space="preserve"> </v>
      </c>
      <c r="AK36" s="124" t="str">
        <f t="shared" si="40"/>
        <v xml:space="preserve"> </v>
      </c>
      <c r="AL36" s="121" t="str">
        <f t="shared" si="41"/>
        <v xml:space="preserve">  </v>
      </c>
      <c r="AM36" s="120" t="str">
        <f t="shared" si="42"/>
        <v xml:space="preserve"> </v>
      </c>
      <c r="AN36" s="124" t="str">
        <f t="shared" si="43"/>
        <v xml:space="preserve"> </v>
      </c>
      <c r="AO36" s="120" t="str">
        <f t="shared" si="44"/>
        <v xml:space="preserve"> </v>
      </c>
      <c r="AP36" s="124" t="str">
        <f t="shared" si="45"/>
        <v xml:space="preserve"> </v>
      </c>
      <c r="AQ36" s="121" t="str">
        <f t="shared" si="46"/>
        <v xml:space="preserve">  </v>
      </c>
      <c r="AR36" s="120" t="str">
        <f t="shared" si="47"/>
        <v xml:space="preserve"> </v>
      </c>
      <c r="AS36" s="124" t="str">
        <f t="shared" si="48"/>
        <v xml:space="preserve"> </v>
      </c>
      <c r="AT36" s="120" t="str">
        <f t="shared" si="49"/>
        <v xml:space="preserve"> </v>
      </c>
      <c r="AU36" s="124" t="str">
        <f t="shared" si="50"/>
        <v xml:space="preserve"> </v>
      </c>
      <c r="AV36" s="121" t="str">
        <f t="shared" si="51"/>
        <v xml:space="preserve">  </v>
      </c>
    </row>
    <row r="37" spans="1:48" ht="20.149999999999999" customHeight="1" x14ac:dyDescent="0.35">
      <c r="B37" s="110" t="s">
        <v>101</v>
      </c>
      <c r="C37" s="110"/>
      <c r="D37" s="129">
        <f>SUM(D17:D36)</f>
        <v>0</v>
      </c>
      <c r="E37" s="112">
        <f>SUM(E17:E36)</f>
        <v>0</v>
      </c>
      <c r="F37" s="199">
        <f t="shared" ref="F37" si="53">IF(D37=0,0,E37/D37)</f>
        <v>0</v>
      </c>
      <c r="N37" s="118">
        <f t="shared" ref="N37:AV37" si="54">SUM(N17:N36)</f>
        <v>0</v>
      </c>
      <c r="O37" s="118">
        <f t="shared" si="54"/>
        <v>0</v>
      </c>
      <c r="P37" s="118">
        <f t="shared" si="54"/>
        <v>0</v>
      </c>
      <c r="Q37" s="116">
        <f t="shared" si="54"/>
        <v>0</v>
      </c>
      <c r="R37" s="121">
        <f t="shared" si="54"/>
        <v>0</v>
      </c>
      <c r="S37" s="118">
        <f t="shared" si="54"/>
        <v>0</v>
      </c>
      <c r="T37" s="118">
        <f t="shared" si="54"/>
        <v>0</v>
      </c>
      <c r="U37" s="118">
        <f t="shared" si="54"/>
        <v>0</v>
      </c>
      <c r="V37" s="116">
        <f t="shared" si="54"/>
        <v>0</v>
      </c>
      <c r="W37" s="116">
        <f t="shared" si="54"/>
        <v>0</v>
      </c>
      <c r="X37" s="118">
        <f t="shared" si="54"/>
        <v>0</v>
      </c>
      <c r="Y37" s="118">
        <f t="shared" si="54"/>
        <v>0</v>
      </c>
      <c r="Z37" s="118">
        <f t="shared" si="54"/>
        <v>0</v>
      </c>
      <c r="AA37" s="116">
        <f t="shared" si="54"/>
        <v>0</v>
      </c>
      <c r="AB37" s="116">
        <f t="shared" si="54"/>
        <v>0</v>
      </c>
      <c r="AC37" s="118">
        <f t="shared" si="54"/>
        <v>0</v>
      </c>
      <c r="AD37" s="118">
        <f t="shared" si="54"/>
        <v>0</v>
      </c>
      <c r="AE37" s="118">
        <f t="shared" si="54"/>
        <v>0</v>
      </c>
      <c r="AF37" s="116">
        <f t="shared" si="54"/>
        <v>0</v>
      </c>
      <c r="AG37" s="116">
        <f t="shared" si="54"/>
        <v>0</v>
      </c>
      <c r="AH37" s="118">
        <f t="shared" si="54"/>
        <v>0</v>
      </c>
      <c r="AI37" s="118">
        <f t="shared" si="54"/>
        <v>0</v>
      </c>
      <c r="AJ37" s="118">
        <f t="shared" si="54"/>
        <v>0</v>
      </c>
      <c r="AK37" s="116">
        <f t="shared" si="54"/>
        <v>0</v>
      </c>
      <c r="AL37" s="116">
        <f t="shared" si="54"/>
        <v>0</v>
      </c>
      <c r="AM37" s="118">
        <f t="shared" si="54"/>
        <v>0</v>
      </c>
      <c r="AN37" s="118">
        <f t="shared" si="54"/>
        <v>0</v>
      </c>
      <c r="AO37" s="118">
        <f t="shared" si="54"/>
        <v>0</v>
      </c>
      <c r="AP37" s="116">
        <f t="shared" si="54"/>
        <v>0</v>
      </c>
      <c r="AQ37" s="116">
        <f t="shared" si="54"/>
        <v>0</v>
      </c>
      <c r="AR37" s="118">
        <f t="shared" si="54"/>
        <v>0</v>
      </c>
      <c r="AS37" s="118">
        <f t="shared" si="54"/>
        <v>0</v>
      </c>
      <c r="AT37" s="118">
        <f t="shared" si="54"/>
        <v>0</v>
      </c>
      <c r="AU37" s="116">
        <f t="shared" si="54"/>
        <v>0</v>
      </c>
      <c r="AV37" s="116">
        <f t="shared" si="54"/>
        <v>0</v>
      </c>
    </row>
    <row r="38" spans="1:48" ht="20.149999999999999" customHeight="1" x14ac:dyDescent="0.35">
      <c r="E38" s="110" t="s">
        <v>15</v>
      </c>
      <c r="F38" s="132">
        <f>F37*12</f>
        <v>0</v>
      </c>
      <c r="S38" s="120">
        <f>S14</f>
        <v>2</v>
      </c>
      <c r="X38" s="120">
        <f>X14</f>
        <v>3</v>
      </c>
      <c r="AC38">
        <v>4</v>
      </c>
      <c r="AH38">
        <v>5</v>
      </c>
      <c r="AM38">
        <v>6</v>
      </c>
      <c r="AR38">
        <v>7</v>
      </c>
    </row>
    <row r="39" spans="1:48" ht="20.149999999999999" customHeight="1" x14ac:dyDescent="0.35"/>
    <row r="40" spans="1:48" ht="20.149999999999999" customHeight="1" x14ac:dyDescent="0.35"/>
    <row r="41" spans="1:48" ht="20.149999999999999" customHeight="1" x14ac:dyDescent="0.35"/>
    <row r="42" spans="1:48" ht="20.149999999999999" customHeight="1" x14ac:dyDescent="0.35"/>
    <row r="43" spans="1:48" ht="20.149999999999999" customHeight="1" x14ac:dyDescent="0.35"/>
    <row r="44" spans="1:48" ht="20.149999999999999" customHeight="1" x14ac:dyDescent="0.35"/>
    <row r="45" spans="1:48" ht="20.149999999999999" customHeight="1" x14ac:dyDescent="0.35"/>
    <row r="46" spans="1:48" ht="20.149999999999999" customHeight="1" x14ac:dyDescent="0.35"/>
  </sheetData>
  <sheetProtection sheet="1" objects="1" scenarios="1"/>
  <mergeCells count="2">
    <mergeCell ref="B1:L1"/>
    <mergeCell ref="B2:C2"/>
  </mergeCells>
  <pageMargins left="0.95" right="0.45" top="0.75" bottom="0.75" header="0.3" footer="0.3"/>
  <pageSetup scale="74" orientation="landscape" r:id="rId1"/>
  <headerFooter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2"/>
  <sheetViews>
    <sheetView topLeftCell="A58" workbookViewId="0">
      <selection activeCell="D3" sqref="D3"/>
    </sheetView>
  </sheetViews>
  <sheetFormatPr defaultRowHeight="15.5" x14ac:dyDescent="0.35"/>
  <cols>
    <col min="1" max="1" width="5.07421875" customWidth="1"/>
    <col min="2" max="2" width="21" customWidth="1"/>
    <col min="3" max="3" width="12.69140625" customWidth="1"/>
    <col min="4" max="4" width="11.765625" customWidth="1"/>
    <col min="5" max="5" width="10.84375" customWidth="1"/>
    <col min="6" max="6" width="9.765625" customWidth="1"/>
    <col min="7" max="7" width="11.4609375" customWidth="1"/>
    <col min="8" max="8" width="11.765625" customWidth="1"/>
    <col min="9" max="9" width="7.69140625" customWidth="1"/>
    <col min="10" max="10" width="3.84375" customWidth="1"/>
    <col min="11" max="11" width="11.69140625" customWidth="1"/>
    <col min="12" max="12" width="9.765625" customWidth="1"/>
  </cols>
  <sheetData>
    <row r="1" spans="2:12" x14ac:dyDescent="0.35">
      <c r="B1" s="222" t="s">
        <v>131</v>
      </c>
      <c r="C1" s="223"/>
      <c r="D1" s="223"/>
      <c r="E1" s="223"/>
      <c r="F1" s="223"/>
      <c r="G1" s="223"/>
      <c r="H1" s="223"/>
      <c r="I1" s="223"/>
    </row>
    <row r="2" spans="2:12" x14ac:dyDescent="0.35">
      <c r="B2" s="127"/>
      <c r="C2" s="123"/>
      <c r="D2" s="123"/>
      <c r="E2" s="123"/>
      <c r="F2" s="123"/>
      <c r="G2" s="134"/>
      <c r="H2" s="134"/>
      <c r="I2" s="134"/>
    </row>
    <row r="3" spans="2:12" x14ac:dyDescent="0.35">
      <c r="B3" s="134"/>
      <c r="C3" s="200" t="s">
        <v>2</v>
      </c>
      <c r="D3" s="201">
        <f>'1. Land -Use &amp; Values'!J3</f>
        <v>2013</v>
      </c>
      <c r="E3" s="136" t="s">
        <v>151</v>
      </c>
      <c r="G3" s="134"/>
      <c r="I3" s="134"/>
    </row>
    <row r="4" spans="2:12" x14ac:dyDescent="0.35">
      <c r="B4" s="135" t="s">
        <v>107</v>
      </c>
      <c r="C4" s="224" t="str">
        <f>'1. Land -Use &amp; Values'!C3</f>
        <v>Example</v>
      </c>
      <c r="D4" s="224"/>
      <c r="E4" s="165"/>
      <c r="F4" s="122"/>
      <c r="G4" s="134"/>
      <c r="H4" s="127"/>
      <c r="I4" s="127"/>
    </row>
    <row r="5" spans="2:12" x14ac:dyDescent="0.35">
      <c r="B5" s="135"/>
      <c r="C5" s="137"/>
      <c r="D5" s="138"/>
      <c r="E5" s="139"/>
      <c r="F5" s="139" t="s">
        <v>108</v>
      </c>
      <c r="G5" s="139" t="s">
        <v>109</v>
      </c>
      <c r="H5" s="140"/>
      <c r="I5" s="146" t="s">
        <v>120</v>
      </c>
    </row>
    <row r="6" spans="2:12" x14ac:dyDescent="0.35">
      <c r="B6" s="135" t="s">
        <v>110</v>
      </c>
      <c r="C6" s="137"/>
      <c r="D6" s="139" t="s">
        <v>51</v>
      </c>
      <c r="E6" s="139" t="s">
        <v>111</v>
      </c>
      <c r="F6" s="139" t="s">
        <v>112</v>
      </c>
      <c r="G6" s="140" t="s">
        <v>113</v>
      </c>
      <c r="H6" s="140" t="s">
        <v>24</v>
      </c>
      <c r="I6" s="139" t="s">
        <v>135</v>
      </c>
      <c r="K6" t="s">
        <v>152</v>
      </c>
      <c r="L6" t="s">
        <v>153</v>
      </c>
    </row>
    <row r="7" spans="2:12" x14ac:dyDescent="0.35">
      <c r="C7" s="141" t="s">
        <v>114</v>
      </c>
      <c r="D7" s="139" t="s">
        <v>115</v>
      </c>
      <c r="E7" s="139" t="s">
        <v>116</v>
      </c>
      <c r="F7" s="139" t="s">
        <v>53</v>
      </c>
      <c r="G7" s="142" t="s">
        <v>117</v>
      </c>
      <c r="H7" s="140" t="s">
        <v>118</v>
      </c>
      <c r="I7" s="169" t="s">
        <v>136</v>
      </c>
      <c r="K7" t="s">
        <v>160</v>
      </c>
    </row>
    <row r="8" spans="2:12" x14ac:dyDescent="0.35">
      <c r="B8" s="135" t="s">
        <v>119</v>
      </c>
      <c r="C8" s="179">
        <f>'1. Land -Use &amp; Values'!D14</f>
        <v>0</v>
      </c>
      <c r="D8" s="180">
        <f>'1. Land -Use &amp; Values'!G14</f>
        <v>0</v>
      </c>
      <c r="E8" s="181">
        <f>IF(H16=0,0,($E$17*H8/$H$16))</f>
        <v>0</v>
      </c>
      <c r="F8" s="181">
        <f>D8-E8</f>
        <v>0</v>
      </c>
      <c r="G8" s="178">
        <f>IF(C8=0,0,H8/C8)</f>
        <v>0</v>
      </c>
      <c r="H8" s="181">
        <f>'1. Land -Use &amp; Values'!L14</f>
        <v>0</v>
      </c>
      <c r="I8" s="168">
        <f>IF(H8=0,0,F8/H8)</f>
        <v>0</v>
      </c>
      <c r="K8" s="121">
        <f>IF(C8=0,0,D8/C8)</f>
        <v>0</v>
      </c>
      <c r="L8" s="121">
        <f>IF(D8=0,0,F8/E8)</f>
        <v>0</v>
      </c>
    </row>
    <row r="9" spans="2:12" x14ac:dyDescent="0.35">
      <c r="D9" s="139" t="s">
        <v>27</v>
      </c>
      <c r="E9" s="139" t="s">
        <v>51</v>
      </c>
      <c r="F9" s="144"/>
      <c r="G9" s="143"/>
      <c r="H9" s="146" t="s">
        <v>120</v>
      </c>
      <c r="I9" s="147"/>
      <c r="K9" s="121"/>
      <c r="L9" s="121"/>
    </row>
    <row r="10" spans="2:12" x14ac:dyDescent="0.35">
      <c r="B10" s="134"/>
      <c r="D10" s="139" t="s">
        <v>121</v>
      </c>
      <c r="E10" s="146" t="s">
        <v>133</v>
      </c>
      <c r="F10" s="144"/>
      <c r="G10" s="140" t="s">
        <v>122</v>
      </c>
      <c r="H10" s="167" t="s">
        <v>134</v>
      </c>
      <c r="I10" s="147"/>
      <c r="K10" s="121"/>
      <c r="L10" s="121"/>
    </row>
    <row r="11" spans="2:12" x14ac:dyDescent="0.35">
      <c r="B11" s="135" t="s">
        <v>119</v>
      </c>
      <c r="D11" s="183">
        <f>'1. Land -Use &amp; Values'!I14</f>
        <v>0</v>
      </c>
      <c r="E11" s="148">
        <f>IF(D11=0,0,D8/D11)</f>
        <v>0</v>
      </c>
      <c r="F11" s="149"/>
      <c r="G11" s="144">
        <f>IF(D11=0,0,H8/D11)</f>
        <v>0</v>
      </c>
      <c r="K11" s="121"/>
      <c r="L11" s="121"/>
    </row>
    <row r="12" spans="2:12" x14ac:dyDescent="0.35">
      <c r="B12" s="151"/>
      <c r="C12" s="141" t="s">
        <v>114</v>
      </c>
      <c r="D12" s="146" t="s">
        <v>170</v>
      </c>
      <c r="E12" s="137"/>
      <c r="F12" s="149"/>
      <c r="G12" s="142" t="s">
        <v>117</v>
      </c>
      <c r="H12" s="150"/>
      <c r="K12" s="121" t="s">
        <v>161</v>
      </c>
      <c r="L12" s="121"/>
    </row>
    <row r="13" spans="2:12" x14ac:dyDescent="0.35">
      <c r="B13" s="134" t="s">
        <v>139</v>
      </c>
      <c r="C13" s="189">
        <f>'1. Land -Use &amp; Values'!D15</f>
        <v>0</v>
      </c>
      <c r="D13" s="180">
        <f>'1. Land -Use &amp; Values'!G15</f>
        <v>0</v>
      </c>
      <c r="E13" s="144">
        <f>IF(H13=0,0,($E$17*H13/$H$16))</f>
        <v>0</v>
      </c>
      <c r="F13" s="144">
        <f>D13-E13</f>
        <v>0</v>
      </c>
      <c r="G13" s="195">
        <f>'1. Land -Use &amp; Values'!K15</f>
        <v>0</v>
      </c>
      <c r="H13" s="145">
        <f>C13*G13</f>
        <v>0</v>
      </c>
      <c r="I13" s="168">
        <f>IF(H13=0,0,F13/H13)</f>
        <v>0</v>
      </c>
      <c r="K13" s="121">
        <f>IF(C13=0,0,D13/C13)</f>
        <v>0</v>
      </c>
      <c r="L13" s="121">
        <f>IF(D13=0,0,F13/C13)</f>
        <v>0</v>
      </c>
    </row>
    <row r="14" spans="2:12" x14ac:dyDescent="0.35">
      <c r="B14" s="134" t="s">
        <v>123</v>
      </c>
      <c r="C14" s="189">
        <f>'1. Land -Use &amp; Values'!D25</f>
        <v>0</v>
      </c>
      <c r="D14" s="180">
        <f>'1. Land -Use &amp; Values'!F25</f>
        <v>0</v>
      </c>
      <c r="E14" s="144">
        <f>IF(H16=0,0,($E$17*H14/$H$16))</f>
        <v>0</v>
      </c>
      <c r="F14" s="144">
        <f>D14-E14</f>
        <v>0</v>
      </c>
      <c r="G14" s="195">
        <f>'1. Land -Use &amp; Values'!N25</f>
        <v>0</v>
      </c>
      <c r="H14" s="145">
        <f>C14*G14</f>
        <v>0</v>
      </c>
      <c r="I14" s="168">
        <f>IF(H14=0,0,F14/H14)</f>
        <v>0</v>
      </c>
      <c r="K14" s="121">
        <f>IF(C14=0,0,D14/C14)</f>
        <v>0</v>
      </c>
      <c r="L14" s="121">
        <f>IF(D14=0,0,F14/C14)</f>
        <v>0</v>
      </c>
    </row>
    <row r="15" spans="2:12" x14ac:dyDescent="0.35">
      <c r="B15" s="134"/>
      <c r="C15" s="137"/>
      <c r="D15" s="143"/>
      <c r="E15" s="144"/>
      <c r="F15" s="144"/>
      <c r="G15" s="143"/>
      <c r="H15" s="145"/>
      <c r="K15" s="121"/>
      <c r="L15" s="121"/>
    </row>
    <row r="16" spans="2:12" x14ac:dyDescent="0.35">
      <c r="B16" s="135" t="s">
        <v>124</v>
      </c>
      <c r="C16" s="152">
        <f>C8+C13+C14</f>
        <v>0</v>
      </c>
      <c r="D16" s="153">
        <f>D8+D14+D13</f>
        <v>0</v>
      </c>
      <c r="E16" s="153">
        <f>E8+E14+E13</f>
        <v>0</v>
      </c>
      <c r="F16" s="153">
        <f>F8+F14+F13</f>
        <v>0</v>
      </c>
      <c r="G16" s="153">
        <f>G8+G14+G13</f>
        <v>0</v>
      </c>
      <c r="H16" s="153">
        <f>H8+H14+H13</f>
        <v>0</v>
      </c>
      <c r="I16" s="170">
        <f>IF(H16=0,0,F16/H16)</f>
        <v>0</v>
      </c>
      <c r="K16" s="121">
        <f>IF(C16=0,0,D16/C16)</f>
        <v>0</v>
      </c>
      <c r="L16" s="121">
        <f>IF(D16=0,0,F16/C16)</f>
        <v>0</v>
      </c>
    </row>
    <row r="17" spans="2:11" x14ac:dyDescent="0.35">
      <c r="B17" s="154" t="s">
        <v>125</v>
      </c>
      <c r="C17" s="152"/>
      <c r="E17" s="171">
        <v>0</v>
      </c>
      <c r="G17" s="152"/>
      <c r="H17" s="153"/>
      <c r="I17" s="153"/>
    </row>
    <row r="18" spans="2:11" x14ac:dyDescent="0.35">
      <c r="B18" s="172"/>
      <c r="C18" s="173"/>
      <c r="D18" s="174"/>
      <c r="E18" s="175"/>
      <c r="F18" s="174"/>
      <c r="G18" s="173"/>
      <c r="H18" s="176"/>
      <c r="I18" s="176"/>
    </row>
    <row r="19" spans="2:11" x14ac:dyDescent="0.35">
      <c r="B19" s="134"/>
      <c r="C19" s="152"/>
      <c r="E19" s="155"/>
      <c r="F19" s="139" t="s">
        <v>137</v>
      </c>
      <c r="G19" s="152"/>
      <c r="H19" s="153"/>
      <c r="I19" s="153"/>
    </row>
    <row r="20" spans="2:11" x14ac:dyDescent="0.35">
      <c r="B20" s="134"/>
      <c r="C20" s="152" t="s">
        <v>126</v>
      </c>
      <c r="D20" s="135" t="s">
        <v>127</v>
      </c>
      <c r="F20" s="139" t="s">
        <v>4</v>
      </c>
      <c r="G20" s="139" t="s">
        <v>15</v>
      </c>
      <c r="H20" s="153"/>
      <c r="I20" s="153"/>
    </row>
    <row r="21" spans="2:11" x14ac:dyDescent="0.35">
      <c r="B21" s="135" t="s">
        <v>128</v>
      </c>
      <c r="C21" s="186">
        <f>'2. AUM Leases'!E13</f>
        <v>0</v>
      </c>
      <c r="D21" s="186">
        <f>C21/12</f>
        <v>0</v>
      </c>
      <c r="E21" s="187"/>
      <c r="F21" s="188">
        <f>'2. AUM Leases'!F13</f>
        <v>0</v>
      </c>
      <c r="G21" s="158">
        <f>IF(D21=0,0,F21/D21)</f>
        <v>0</v>
      </c>
      <c r="H21" s="153"/>
      <c r="I21" s="153"/>
    </row>
    <row r="22" spans="2:11" x14ac:dyDescent="0.35">
      <c r="B22" s="135"/>
      <c r="C22" s="186"/>
      <c r="D22" s="186"/>
      <c r="E22" s="197" t="s">
        <v>158</v>
      </c>
      <c r="F22" s="188"/>
      <c r="G22" s="158"/>
      <c r="H22" s="153"/>
      <c r="I22" s="153"/>
    </row>
    <row r="23" spans="2:11" x14ac:dyDescent="0.35">
      <c r="B23" s="135"/>
      <c r="C23" s="159" t="s">
        <v>114</v>
      </c>
      <c r="D23" s="160" t="s">
        <v>132</v>
      </c>
      <c r="E23" s="135" t="s">
        <v>138</v>
      </c>
      <c r="F23" s="135" t="s">
        <v>127</v>
      </c>
      <c r="G23" s="139" t="s">
        <v>15</v>
      </c>
      <c r="H23" s="153"/>
      <c r="I23" s="153"/>
    </row>
    <row r="24" spans="2:11" x14ac:dyDescent="0.35">
      <c r="B24" s="135" t="s">
        <v>129</v>
      </c>
      <c r="C24" s="190">
        <f>'1. Land -Use &amp; Values'!D42</f>
        <v>0</v>
      </c>
      <c r="D24" s="157">
        <f>'1. Land -Use &amp; Values'!E42</f>
        <v>0</v>
      </c>
      <c r="E24" s="157">
        <f>C24*D24</f>
        <v>0</v>
      </c>
      <c r="F24" s="192">
        <f>'1. Land -Use &amp; Values'!H42</f>
        <v>0</v>
      </c>
      <c r="G24" s="158">
        <f>IF(F24=0,0,E24/F24)</f>
        <v>0</v>
      </c>
      <c r="H24" s="153"/>
      <c r="I24" s="153"/>
      <c r="K24" s="116">
        <f>IF(C24=0,0,E24/C24)</f>
        <v>0</v>
      </c>
    </row>
    <row r="25" spans="2:11" x14ac:dyDescent="0.35">
      <c r="B25" s="134"/>
      <c r="C25" s="147"/>
      <c r="D25" s="161"/>
      <c r="E25" s="197" t="s">
        <v>158</v>
      </c>
      <c r="F25" s="156"/>
      <c r="G25" s="158"/>
      <c r="H25" s="153"/>
      <c r="I25" s="153"/>
    </row>
    <row r="26" spans="2:11" x14ac:dyDescent="0.35">
      <c r="B26" s="135" t="s">
        <v>130</v>
      </c>
      <c r="C26" s="159" t="s">
        <v>114</v>
      </c>
      <c r="D26" s="160" t="s">
        <v>132</v>
      </c>
      <c r="E26" s="135" t="s">
        <v>138</v>
      </c>
      <c r="F26" s="153"/>
      <c r="G26" s="152"/>
      <c r="H26" s="153"/>
      <c r="I26" s="153"/>
    </row>
    <row r="27" spans="2:11" x14ac:dyDescent="0.35">
      <c r="B27" s="134"/>
      <c r="C27" s="182"/>
      <c r="D27" s="166"/>
      <c r="E27" s="134"/>
      <c r="F27" s="153"/>
      <c r="G27" s="152"/>
      <c r="H27" s="153"/>
      <c r="I27" s="153"/>
    </row>
    <row r="28" spans="2:11" x14ac:dyDescent="0.35">
      <c r="B28" s="134" t="s">
        <v>139</v>
      </c>
      <c r="C28" s="191">
        <f>'1. Land -Use &amp; Values'!D43</f>
        <v>0</v>
      </c>
      <c r="D28" s="166">
        <f>IF(C28=0,0,E28/C28)</f>
        <v>0</v>
      </c>
      <c r="E28" s="157">
        <f>'1. Land -Use &amp; Values'!F43</f>
        <v>0</v>
      </c>
      <c r="F28" s="153"/>
      <c r="G28" s="152"/>
      <c r="H28" s="153"/>
      <c r="I28" s="153"/>
    </row>
    <row r="29" spans="2:11" x14ac:dyDescent="0.35">
      <c r="B29" s="134" t="s">
        <v>123</v>
      </c>
      <c r="C29" s="191">
        <f>'1. Land -Use &amp; Values'!D52</f>
        <v>0</v>
      </c>
      <c r="D29" s="166">
        <f>IF(C29=0,0,E29/C29)</f>
        <v>0</v>
      </c>
      <c r="E29" s="157">
        <f>'1. Land -Use &amp; Values'!F52</f>
        <v>0</v>
      </c>
      <c r="G29" s="134"/>
      <c r="H29" s="161"/>
      <c r="I29" s="145"/>
      <c r="K29" s="116">
        <f>IF(C29=0,0,E29/C29)</f>
        <v>0</v>
      </c>
    </row>
    <row r="30" spans="2:11" x14ac:dyDescent="0.35">
      <c r="B30" s="135" t="s">
        <v>159</v>
      </c>
      <c r="C30" s="190">
        <f>C24+C28+C29</f>
        <v>0</v>
      </c>
      <c r="D30" s="193">
        <f>IF(C30=0,0,E30/C30)</f>
        <v>0</v>
      </c>
      <c r="E30" s="194">
        <f>E24+E28+E29</f>
        <v>0</v>
      </c>
      <c r="F30" s="155"/>
      <c r="G30" s="134"/>
      <c r="H30" s="161"/>
      <c r="I30" s="145"/>
      <c r="K30" s="116">
        <f>IF(C28=0,0,E28/C28)</f>
        <v>0</v>
      </c>
    </row>
    <row r="31" spans="2:11" x14ac:dyDescent="0.35">
      <c r="B31" s="135"/>
      <c r="C31" s="152"/>
      <c r="D31" s="153"/>
      <c r="E31" s="161"/>
      <c r="F31" s="162"/>
      <c r="G31" s="178" t="s">
        <v>34</v>
      </c>
      <c r="H31" s="127" t="s">
        <v>24</v>
      </c>
      <c r="I31" s="145"/>
    </row>
    <row r="32" spans="2:11" x14ac:dyDescent="0.35">
      <c r="B32" s="135"/>
      <c r="C32" s="159" t="s">
        <v>114</v>
      </c>
      <c r="D32" s="153"/>
      <c r="E32" s="135" t="s">
        <v>140</v>
      </c>
      <c r="G32" s="178" t="s">
        <v>118</v>
      </c>
      <c r="H32" s="127" t="s">
        <v>118</v>
      </c>
      <c r="I32" s="145"/>
    </row>
    <row r="33" spans="2:11" x14ac:dyDescent="0.35">
      <c r="B33" s="135" t="s">
        <v>171</v>
      </c>
      <c r="C33" s="152">
        <f>C16+C24+C29+C28</f>
        <v>0</v>
      </c>
      <c r="D33" s="163"/>
      <c r="E33" s="164">
        <f>D11+D21+F24</f>
        <v>0</v>
      </c>
      <c r="G33" s="169">
        <f>IF(C33=0,0,H33/C33)</f>
        <v>0</v>
      </c>
      <c r="H33" s="177">
        <f>H16</f>
        <v>0</v>
      </c>
      <c r="I33" s="127"/>
    </row>
    <row r="34" spans="2:11" x14ac:dyDescent="0.35">
      <c r="B34" s="174"/>
      <c r="C34" s="174"/>
      <c r="D34" s="174"/>
      <c r="E34" s="174"/>
      <c r="F34" s="174"/>
      <c r="G34" s="174"/>
      <c r="H34" s="174"/>
    </row>
    <row r="35" spans="2:11" x14ac:dyDescent="0.35">
      <c r="G35" s="135" t="s">
        <v>169</v>
      </c>
    </row>
    <row r="36" spans="2:11" x14ac:dyDescent="0.35">
      <c r="B36" s="135" t="s">
        <v>142</v>
      </c>
      <c r="G36" s="110" t="s">
        <v>96</v>
      </c>
      <c r="H36" s="110" t="s">
        <v>150</v>
      </c>
    </row>
    <row r="37" spans="2:11" ht="16" thickBot="1" x14ac:dyDescent="0.4">
      <c r="B37" s="28" t="s">
        <v>9</v>
      </c>
      <c r="D37" s="159" t="s">
        <v>114</v>
      </c>
      <c r="E37" s="110" t="s">
        <v>145</v>
      </c>
      <c r="G37" s="110" t="s">
        <v>149</v>
      </c>
      <c r="H37" s="110" t="s">
        <v>149</v>
      </c>
    </row>
    <row r="38" spans="2:11" x14ac:dyDescent="0.35">
      <c r="B38" s="89" t="s">
        <v>18</v>
      </c>
      <c r="D38" s="118">
        <f>'1. Land -Use &amp; Values'!D7+'1. Land -Use &amp; Values'!D35</f>
        <v>0</v>
      </c>
      <c r="E38" s="184">
        <f>'1. Land -Use &amp; Values'!I7+'1. Land -Use &amp; Values'!H35</f>
        <v>0</v>
      </c>
      <c r="G38" s="125">
        <f>'2. AUM Leases'!K6</f>
        <v>0</v>
      </c>
      <c r="H38" s="125">
        <f>'2. AUM Leases'!L6</f>
        <v>0</v>
      </c>
    </row>
    <row r="39" spans="2:11" x14ac:dyDescent="0.35">
      <c r="B39" s="89" t="s">
        <v>19</v>
      </c>
      <c r="D39" s="118">
        <f>'1. Land -Use &amp; Values'!D8+'1. Land -Use &amp; Values'!D36</f>
        <v>0</v>
      </c>
      <c r="E39" s="184">
        <f>'1. Land -Use &amp; Values'!I8+'1. Land -Use &amp; Values'!H36</f>
        <v>0</v>
      </c>
      <c r="G39" s="125">
        <f>'2. AUM Leases'!K7</f>
        <v>0</v>
      </c>
      <c r="H39" s="125">
        <f>'2. AUM Leases'!L7</f>
        <v>0</v>
      </c>
    </row>
    <row r="40" spans="2:11" x14ac:dyDescent="0.35">
      <c r="B40" s="89" t="s">
        <v>20</v>
      </c>
      <c r="D40" s="118">
        <f>'1. Land -Use &amp; Values'!D9+'1. Land -Use &amp; Values'!D37</f>
        <v>0</v>
      </c>
      <c r="E40" s="184">
        <f>'1. Land -Use &amp; Values'!I9+'1. Land -Use &amp; Values'!H37</f>
        <v>0</v>
      </c>
      <c r="G40" s="125">
        <f>'2. AUM Leases'!K8</f>
        <v>0</v>
      </c>
      <c r="H40" s="125">
        <f>'2. AUM Leases'!L8</f>
        <v>0</v>
      </c>
    </row>
    <row r="41" spans="2:11" x14ac:dyDescent="0.35">
      <c r="B41" s="89" t="s">
        <v>66</v>
      </c>
      <c r="D41" s="118">
        <f>'1. Land -Use &amp; Values'!D10+'1. Land -Use &amp; Values'!D38</f>
        <v>0</v>
      </c>
      <c r="E41" s="184">
        <f>'1. Land -Use &amp; Values'!I10+'1. Land -Use &amp; Values'!H38</f>
        <v>0</v>
      </c>
      <c r="G41" s="125">
        <f>'2. AUM Leases'!K9</f>
        <v>0</v>
      </c>
      <c r="H41" s="125">
        <f>'2. AUM Leases'!L9</f>
        <v>0</v>
      </c>
    </row>
    <row r="42" spans="2:11" x14ac:dyDescent="0.35">
      <c r="B42" s="89" t="s">
        <v>67</v>
      </c>
      <c r="D42" s="118">
        <f>'1. Land -Use &amp; Values'!D11+'1. Land -Use &amp; Values'!D39</f>
        <v>0</v>
      </c>
      <c r="E42" s="184">
        <f>'1. Land -Use &amp; Values'!I11+'1. Land -Use &amp; Values'!H39</f>
        <v>0</v>
      </c>
      <c r="G42" s="125">
        <f>'2. AUM Leases'!K10</f>
        <v>0</v>
      </c>
      <c r="H42" s="125">
        <f>'2. AUM Leases'!L10</f>
        <v>0</v>
      </c>
    </row>
    <row r="43" spans="2:11" x14ac:dyDescent="0.35">
      <c r="B43" s="89" t="s">
        <v>21</v>
      </c>
      <c r="D43" s="118">
        <f>'1. Land -Use &amp; Values'!D12+'1. Land -Use &amp; Values'!D40</f>
        <v>0</v>
      </c>
      <c r="E43" s="184">
        <f>'1. Land -Use &amp; Values'!I12+'1. Land -Use &amp; Values'!H40</f>
        <v>0</v>
      </c>
      <c r="G43" s="125">
        <f>'2. AUM Leases'!K11</f>
        <v>0</v>
      </c>
      <c r="H43" s="125">
        <f>'2. AUM Leases'!L11</f>
        <v>0</v>
      </c>
    </row>
    <row r="44" spans="2:11" x14ac:dyDescent="0.35">
      <c r="B44" s="89" t="s">
        <v>22</v>
      </c>
      <c r="D44" s="118">
        <f>'1. Land -Use &amp; Values'!D13+'1. Land -Use &amp; Values'!D41</f>
        <v>0</v>
      </c>
      <c r="E44" s="184">
        <f>'1. Land -Use &amp; Values'!I13+'1. Land -Use &amp; Values'!H41</f>
        <v>0</v>
      </c>
      <c r="G44" s="125">
        <f>'2. AUM Leases'!K12</f>
        <v>0</v>
      </c>
      <c r="H44" s="125">
        <f>'2. AUM Leases'!L12</f>
        <v>0</v>
      </c>
      <c r="K44" t="s">
        <v>167</v>
      </c>
    </row>
    <row r="45" spans="2:11" x14ac:dyDescent="0.35">
      <c r="B45" s="90" t="s">
        <v>23</v>
      </c>
      <c r="D45" s="129">
        <f>SUM(D38:D44)</f>
        <v>0</v>
      </c>
      <c r="E45" s="185">
        <f>SUM(E38:E44)</f>
        <v>0</v>
      </c>
      <c r="G45" s="129">
        <f t="shared" ref="G45:H45" si="0">SUM(G38:G44)</f>
        <v>0</v>
      </c>
      <c r="H45" s="185">
        <f t="shared" si="0"/>
        <v>0</v>
      </c>
      <c r="K45" s="203">
        <f>G45+H45</f>
        <v>0</v>
      </c>
    </row>
    <row r="46" spans="2:11" x14ac:dyDescent="0.35">
      <c r="G46" s="110" t="s">
        <v>166</v>
      </c>
      <c r="H46" s="110" t="s">
        <v>168</v>
      </c>
    </row>
    <row r="47" spans="2:11" x14ac:dyDescent="0.35">
      <c r="B47" s="90" t="s">
        <v>141</v>
      </c>
      <c r="E47" s="110" t="s">
        <v>165</v>
      </c>
      <c r="G47" s="129">
        <f>'2. AUM Leases'!E13</f>
        <v>0</v>
      </c>
      <c r="H47" s="204">
        <f>G47/12</f>
        <v>0</v>
      </c>
    </row>
    <row r="48" spans="2:11" x14ac:dyDescent="0.35">
      <c r="B48" s="205"/>
      <c r="C48" s="209" t="s">
        <v>14</v>
      </c>
      <c r="D48" s="208">
        <f>E45+H47</f>
        <v>0</v>
      </c>
      <c r="E48" s="174"/>
      <c r="F48" s="174"/>
      <c r="G48" s="206"/>
      <c r="H48" s="207"/>
    </row>
    <row r="49" spans="2:10" x14ac:dyDescent="0.35">
      <c r="B49" s="90" t="s">
        <v>148</v>
      </c>
    </row>
    <row r="50" spans="2:10" x14ac:dyDescent="0.35">
      <c r="B50" s="90" t="s">
        <v>146</v>
      </c>
      <c r="D50" s="129">
        <f>'1. Land -Use &amp; Values'!D15+'1. Land -Use &amp; Values'!D43</f>
        <v>0</v>
      </c>
    </row>
    <row r="52" spans="2:10" x14ac:dyDescent="0.35">
      <c r="B52" s="90" t="s">
        <v>143</v>
      </c>
      <c r="E52" s="127" t="s">
        <v>147</v>
      </c>
    </row>
    <row r="53" spans="2:10" ht="16" thickBot="1" x14ac:dyDescent="0.4">
      <c r="B53" s="28" t="s">
        <v>32</v>
      </c>
      <c r="D53" s="159" t="s">
        <v>114</v>
      </c>
      <c r="E53" s="127" t="s">
        <v>38</v>
      </c>
    </row>
    <row r="54" spans="2:10" x14ac:dyDescent="0.35">
      <c r="B54" s="89" t="s">
        <v>18</v>
      </c>
      <c r="D54" s="118">
        <f>'1. Land -Use &amp; Values'!D20+'1. Land -Use &amp; Values'!D47</f>
        <v>0</v>
      </c>
      <c r="E54">
        <f>'1. Land -Use &amp; Values'!L20+'1. Land -Use &amp; Values'!L47</f>
        <v>0</v>
      </c>
    </row>
    <row r="55" spans="2:10" x14ac:dyDescent="0.35">
      <c r="B55" s="89" t="s">
        <v>19</v>
      </c>
      <c r="D55" s="118">
        <f>'1. Land -Use &amp; Values'!D21+'1. Land -Use &amp; Values'!D48</f>
        <v>0</v>
      </c>
      <c r="E55">
        <f>'1. Land -Use &amp; Values'!L21+'1. Land -Use &amp; Values'!L48</f>
        <v>0</v>
      </c>
    </row>
    <row r="56" spans="2:10" x14ac:dyDescent="0.35">
      <c r="B56" s="89" t="s">
        <v>20</v>
      </c>
      <c r="D56" s="118">
        <f>'1. Land -Use &amp; Values'!D22+'1. Land -Use &amp; Values'!D49</f>
        <v>0</v>
      </c>
      <c r="E56">
        <f>'1. Land -Use &amp; Values'!L22+'1. Land -Use &amp; Values'!L49</f>
        <v>0</v>
      </c>
    </row>
    <row r="57" spans="2:10" x14ac:dyDescent="0.35">
      <c r="B57" s="99" t="s">
        <v>65</v>
      </c>
      <c r="D57" s="118">
        <f>'1. Land -Use &amp; Values'!D23+'1. Land -Use &amp; Values'!D50</f>
        <v>0</v>
      </c>
      <c r="E57">
        <f>'1. Land -Use &amp; Values'!L23+'1. Land -Use &amp; Values'!L50</f>
        <v>0</v>
      </c>
    </row>
    <row r="58" spans="2:10" x14ac:dyDescent="0.35">
      <c r="B58" s="89" t="s">
        <v>41</v>
      </c>
      <c r="D58" s="118">
        <f>'1. Land -Use &amp; Values'!D24+'1. Land -Use &amp; Values'!D51</f>
        <v>0</v>
      </c>
      <c r="E58">
        <f>'1. Land -Use &amp; Values'!L24+'1. Land -Use &amp; Values'!L51</f>
        <v>0</v>
      </c>
    </row>
    <row r="59" spans="2:10" x14ac:dyDescent="0.35">
      <c r="B59" s="90" t="s">
        <v>42</v>
      </c>
      <c r="D59" s="129">
        <f>SUM(D54:D58)</f>
        <v>0</v>
      </c>
      <c r="E59" s="129">
        <f>SUM(E54:E58)</f>
        <v>0</v>
      </c>
    </row>
    <row r="61" spans="2:10" x14ac:dyDescent="0.35">
      <c r="B61" s="130" t="s">
        <v>144</v>
      </c>
      <c r="D61" s="129">
        <f>D45+D50+D59</f>
        <v>0</v>
      </c>
    </row>
    <row r="62" spans="2:10" x14ac:dyDescent="0.35">
      <c r="B62" s="198"/>
      <c r="C62" s="198"/>
      <c r="D62" s="198"/>
      <c r="E62" s="198"/>
      <c r="F62" s="198"/>
      <c r="G62" s="198"/>
      <c r="H62" s="198"/>
      <c r="I62" s="198"/>
      <c r="J62" s="198"/>
    </row>
  </sheetData>
  <sheetProtection sheet="1" objects="1" scenarios="1"/>
  <mergeCells count="2">
    <mergeCell ref="B1:I1"/>
    <mergeCell ref="C4:D4"/>
  </mergeCells>
  <pageMargins left="0.95" right="0.45" top="0.75" bottom="0.75" header="0.3" footer="0.3"/>
  <pageSetup scale="75" orientation="portrait" r:id="rId1"/>
  <headerFoot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1. Land -Use &amp; Values</vt:lpstr>
      <vt:lpstr>2. AUM Leases</vt:lpstr>
      <vt:lpstr>3.Summary for Ranch Description</vt:lpstr>
      <vt:lpstr>'1. Land -Use &amp; Values'!Print_Area</vt:lpstr>
      <vt:lpstr>'2. AUM Leases'!Print_Area</vt:lpstr>
      <vt:lpstr>'3.Summary for Ranch Description'!Print_Area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McGrann</dc:creator>
  <cp:lastModifiedBy>James McGrann</cp:lastModifiedBy>
  <cp:lastPrinted>2013-08-27T13:14:26Z</cp:lastPrinted>
  <dcterms:created xsi:type="dcterms:W3CDTF">2013-02-03T23:30:07Z</dcterms:created>
  <dcterms:modified xsi:type="dcterms:W3CDTF">2014-10-22T00:57:20Z</dcterms:modified>
</cp:coreProperties>
</file>